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01EA3833-D113-49E2-B3CE-FA85CF39DE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予選ﾘｰｸﾞ・決勝ﾄｰﾅﾒﾝﾄ!$A$1:$Y$46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5" i="1" l="1"/>
  <c r="H42" i="1"/>
  <c r="H45" i="1"/>
  <c r="P42" i="1"/>
  <c r="L45" i="1"/>
  <c r="L42" i="1"/>
  <c r="D45" i="1"/>
  <c r="D42" i="1"/>
  <c r="K29" i="1"/>
  <c r="I29" i="1"/>
  <c r="G29" i="1"/>
  <c r="E29" i="1"/>
  <c r="O13" i="1"/>
  <c r="M13" i="1"/>
  <c r="O12" i="1"/>
  <c r="M12" i="1"/>
  <c r="L11" i="1"/>
  <c r="J11" i="1"/>
  <c r="I11" i="1"/>
  <c r="G11" i="1"/>
  <c r="J14" i="1"/>
  <c r="K14" i="1"/>
  <c r="G14" i="1"/>
  <c r="H14" i="1"/>
  <c r="D13" i="1"/>
  <c r="E13" i="1"/>
  <c r="D12" i="1"/>
  <c r="E12" i="1"/>
  <c r="O7" i="1"/>
  <c r="J8" i="1"/>
  <c r="M7" i="1"/>
  <c r="L8" i="1"/>
  <c r="N7" i="1"/>
  <c r="O6" i="1"/>
  <c r="G8" i="1"/>
  <c r="M6" i="1"/>
  <c r="I8" i="1"/>
  <c r="L5" i="1"/>
  <c r="D7" i="1"/>
  <c r="J5" i="1"/>
  <c r="F7" i="1"/>
  <c r="I5" i="1"/>
  <c r="D6" i="1"/>
  <c r="G5" i="1"/>
  <c r="F6" i="1"/>
  <c r="I16" i="2"/>
  <c r="P16" i="2"/>
  <c r="P12" i="2"/>
  <c r="I12" i="2"/>
  <c r="H16" i="2"/>
  <c r="D16" i="2"/>
  <c r="O16" i="2"/>
  <c r="K16" i="2"/>
  <c r="O14" i="2"/>
  <c r="K14" i="2"/>
  <c r="H14" i="2"/>
  <c r="D14" i="2"/>
  <c r="O12" i="2"/>
  <c r="K12" i="2"/>
  <c r="H12" i="2"/>
  <c r="D12" i="2"/>
  <c r="M26" i="14"/>
  <c r="D26" i="14"/>
  <c r="D25" i="14"/>
  <c r="M27" i="14"/>
  <c r="D27" i="14"/>
  <c r="L27" i="14"/>
  <c r="J27" i="14"/>
  <c r="H27" i="14"/>
  <c r="F27" i="14"/>
  <c r="L26" i="14"/>
  <c r="J26" i="14"/>
  <c r="M25" i="14"/>
  <c r="L25" i="14"/>
  <c r="J25" i="14"/>
  <c r="H25" i="14"/>
  <c r="F25" i="14"/>
  <c r="D24" i="14"/>
  <c r="L24" i="14"/>
  <c r="J24" i="14"/>
  <c r="H24" i="14"/>
  <c r="F24" i="14"/>
  <c r="K8" i="1"/>
  <c r="E7" i="1"/>
  <c r="N6" i="1"/>
  <c r="E6" i="1"/>
  <c r="K5" i="1"/>
  <c r="H5" i="1"/>
  <c r="M24" i="14"/>
  <c r="J19" i="14"/>
  <c r="I19" i="14"/>
  <c r="J18" i="14"/>
  <c r="I18" i="14"/>
  <c r="J17" i="14"/>
  <c r="I17" i="14"/>
  <c r="J16" i="14"/>
  <c r="I16" i="14"/>
  <c r="J15" i="14"/>
  <c r="I15" i="14"/>
  <c r="B12" i="1"/>
  <c r="G10" i="1"/>
  <c r="C12" i="1"/>
  <c r="E40" i="34"/>
  <c r="N44" i="9"/>
  <c r="F13" i="9"/>
  <c r="C1" i="2"/>
  <c r="B2" i="2"/>
  <c r="F2" i="2"/>
  <c r="K2" i="2"/>
  <c r="L2" i="2"/>
  <c r="H7" i="2"/>
  <c r="I7" i="2"/>
  <c r="K7" i="2"/>
  <c r="O7" i="2"/>
  <c r="P7" i="2"/>
  <c r="D8" i="2"/>
  <c r="H8" i="2"/>
  <c r="I8" i="2"/>
  <c r="K8" i="2"/>
  <c r="O8" i="2"/>
  <c r="P8" i="2"/>
  <c r="F26" i="14"/>
  <c r="D9" i="2"/>
  <c r="H26" i="14"/>
  <c r="H9" i="2"/>
  <c r="I9" i="2"/>
  <c r="K9" i="2"/>
  <c r="O9" i="2"/>
  <c r="P9" i="2"/>
  <c r="D10" i="2"/>
  <c r="H10" i="2"/>
  <c r="I10" i="2"/>
  <c r="K10" i="2"/>
  <c r="O10" i="2"/>
  <c r="P10" i="2"/>
  <c r="N8" i="14"/>
  <c r="M9" i="14"/>
  <c r="N9" i="14"/>
  <c r="M10" i="14"/>
  <c r="N10" i="14"/>
  <c r="M11" i="14"/>
  <c r="N11" i="14"/>
  <c r="M12" i="14"/>
  <c r="N12" i="14"/>
  <c r="M13" i="14"/>
  <c r="N13" i="14"/>
  <c r="M14" i="14"/>
  <c r="N14" i="14"/>
  <c r="M15" i="14"/>
  <c r="N15" i="14"/>
  <c r="F16" i="14"/>
  <c r="N16" i="14"/>
  <c r="N17" i="14"/>
  <c r="A1" i="9"/>
  <c r="F11" i="9"/>
  <c r="L11" i="9"/>
  <c r="F15" i="9"/>
  <c r="G40" i="9"/>
  <c r="N40" i="9"/>
  <c r="AJ40" i="9"/>
  <c r="G41" i="9"/>
  <c r="N41" i="9"/>
  <c r="AJ41" i="9"/>
  <c r="B42" i="9"/>
  <c r="G42" i="9"/>
  <c r="N42" i="9"/>
  <c r="G45" i="9"/>
  <c r="AJ42" i="9"/>
  <c r="G43" i="9"/>
  <c r="N43" i="9"/>
  <c r="AJ43" i="9"/>
  <c r="G44" i="9"/>
  <c r="AJ44" i="9"/>
  <c r="N45" i="9"/>
  <c r="AJ45" i="9"/>
  <c r="G46" i="9"/>
  <c r="N46" i="9"/>
  <c r="AJ46" i="9"/>
  <c r="G47" i="9"/>
  <c r="N47" i="9"/>
  <c r="AJ47" i="9"/>
  <c r="G48" i="9"/>
  <c r="N48" i="9"/>
  <c r="AJ48" i="9"/>
  <c r="G49" i="9"/>
  <c r="N49" i="9"/>
  <c r="AJ49" i="9"/>
  <c r="B2" i="1"/>
  <c r="K2" i="1"/>
  <c r="B5" i="1"/>
  <c r="D4" i="1"/>
  <c r="B6" i="1"/>
  <c r="G4" i="1"/>
  <c r="B7" i="1"/>
  <c r="J4" i="1"/>
  <c r="C5" i="1"/>
  <c r="AA5" i="1"/>
  <c r="AB5" i="1"/>
  <c r="AC5" i="1"/>
  <c r="C6" i="1"/>
  <c r="AA6" i="1"/>
  <c r="AB6" i="1"/>
  <c r="AC6" i="1"/>
  <c r="C7" i="1"/>
  <c r="AA7" i="1"/>
  <c r="AB7" i="1"/>
  <c r="AC7" i="1"/>
  <c r="B8" i="1"/>
  <c r="M4" i="1"/>
  <c r="B11" i="1"/>
  <c r="D10" i="1"/>
  <c r="C8" i="1"/>
  <c r="C11" i="1"/>
  <c r="B13" i="1"/>
  <c r="J10" i="1"/>
  <c r="B14" i="1"/>
  <c r="M10" i="1"/>
  <c r="C13" i="1"/>
  <c r="C14" i="1"/>
  <c r="B19" i="1"/>
  <c r="B20" i="1"/>
  <c r="G21" i="1"/>
  <c r="H23" i="1"/>
  <c r="I23" i="1"/>
  <c r="L23" i="1"/>
  <c r="F25" i="1"/>
  <c r="G25" i="1"/>
  <c r="J25" i="1"/>
  <c r="K25" i="1"/>
  <c r="H36" i="1"/>
  <c r="I36" i="1"/>
  <c r="G38" i="1"/>
  <c r="F12" i="1"/>
  <c r="H11" i="1"/>
  <c r="F13" i="1"/>
  <c r="K11" i="1"/>
  <c r="I14" i="1"/>
  <c r="N12" i="1"/>
  <c r="L14" i="1"/>
  <c r="N13" i="1"/>
  <c r="H8" i="1"/>
  <c r="N18" i="14"/>
  <c r="N19" i="14"/>
  <c r="M18" i="14"/>
  <c r="G18" i="14"/>
  <c r="M19" i="14"/>
  <c r="G19" i="14"/>
  <c r="F18" i="14"/>
  <c r="F19" i="14"/>
  <c r="D7" i="2"/>
  <c r="AA13" i="1"/>
  <c r="AB13" i="1"/>
  <c r="M17" i="14"/>
  <c r="G17" i="14"/>
  <c r="M16" i="14"/>
  <c r="G16" i="14"/>
  <c r="G12" i="14"/>
  <c r="G11" i="14"/>
  <c r="G9" i="14"/>
  <c r="F9" i="14"/>
  <c r="M8" i="14"/>
  <c r="G8" i="14"/>
  <c r="G15" i="14"/>
  <c r="G14" i="14"/>
  <c r="F14" i="14"/>
  <c r="F17" i="14"/>
  <c r="F15" i="14"/>
  <c r="G13" i="14"/>
  <c r="F13" i="14"/>
  <c r="F12" i="14"/>
  <c r="F11" i="14"/>
  <c r="F8" i="14"/>
  <c r="G10" i="14"/>
  <c r="F10" i="14"/>
  <c r="AI40" i="9"/>
  <c r="AI43" i="9"/>
  <c r="AI46" i="9"/>
  <c r="AI49" i="9"/>
  <c r="AI48" i="9"/>
  <c r="AI47" i="9"/>
  <c r="AI44" i="9"/>
  <c r="AI42" i="9"/>
  <c r="AI45" i="9"/>
  <c r="AI41" i="9"/>
  <c r="AA12" i="1"/>
  <c r="AB12" i="1"/>
  <c r="AA11" i="1"/>
  <c r="AB11" i="1"/>
  <c r="AC13" i="1"/>
  <c r="AC12" i="1"/>
  <c r="AC11" i="1"/>
</calcChain>
</file>

<file path=xl/sharedStrings.xml><?xml version="1.0" encoding="utf-8"?>
<sst xmlns="http://schemas.openxmlformats.org/spreadsheetml/2006/main" count="293" uniqueCount="150">
  <si>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</si>
  <si>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</si>
  <si>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</si>
  <si>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</si>
  <si>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</si>
  <si>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</si>
  <si>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</si>
  <si>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</si>
  <si>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</si>
  <si>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</si>
  <si>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</si>
  <si>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</si>
  <si>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</si>
  <si>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</si>
  <si>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</si>
  <si>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</si>
  <si>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</si>
  <si>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</si>
  <si>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</si>
  <si>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</si>
  <si>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</si>
  <si>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</si>
  <si>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</si>
  <si>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</si>
  <si>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</si>
  <si>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</si>
  <si>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</si>
  <si>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◇試合時間は１５分ー５分ー１５分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</si>
  <si>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</si>
  <si>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</si>
  <si>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</si>
  <si>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</si>
  <si>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</si>
  <si>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</si>
  <si>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</si>
  <si>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</si>
  <si>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</si>
  <si>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</si>
  <si>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</si>
  <si>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</si>
  <si>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</si>
  <si>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</si>
  <si>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</si>
  <si>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</si>
  <si>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</si>
  <si>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</si>
  <si>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</si>
  <si>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</si>
  <si>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</si>
  <si>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</si>
  <si>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</si>
  <si>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</si>
  <si>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</si>
  <si>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</si>
  <si>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</si>
  <si>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</si>
  <si>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</si>
  <si>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</si>
  <si>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</si>
  <si>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</si>
  <si>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</si>
  <si>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</si>
  <si>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</si>
  <si>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</si>
  <si>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</si>
  <si>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</si>
  <si>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</si>
  <si>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</si>
  <si>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</si>
  <si>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</si>
  <si>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</si>
  <si>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</si>
  <si>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</si>
  <si>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</si>
  <si>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</si>
  <si>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</si>
  <si>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</si>
  <si>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</si>
  <si>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</si>
  <si>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</si>
  <si>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</si>
  <si>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</si>
  <si>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</si>
  <si>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</si>
  <si>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</si>
  <si>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</si>
  <si>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</si>
  <si>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</si>
  <si>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</si>
  <si>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</si>
  <si>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</si>
  <si>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</si>
  <si>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</si>
  <si>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</si>
  <si>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</si>
  <si>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</si>
  <si>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</si>
  <si>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</si>
  <si>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</si>
  <si>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B１位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</si>
  <si>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</si>
  <si>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</si>
  <si>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</si>
  <si>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</si>
  <si>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 xml:space="preserve">８Ｂの負
</t>
    <rPh sb="3" eb="4">
      <t>マ</t>
    </rPh>
    <phoneticPr fontId="3"/>
  </si>
  <si>
    <t>A</t>
    <phoneticPr fontId="3"/>
  </si>
  <si>
    <t>B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</si>
  <si>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</si>
  <si>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</si>
  <si>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</si>
  <si>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</si>
  <si>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</si>
  <si>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</si>
  <si>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北播磨</t>
    <rPh sb="0" eb="3">
      <t>キタハリマ</t>
    </rPh>
    <phoneticPr fontId="3"/>
  </si>
  <si>
    <t>旭FCジュニア</t>
    <rPh sb="0" eb="1">
      <t>アサヒ</t>
    </rPh>
    <phoneticPr fontId="3"/>
  </si>
  <si>
    <t>旭FCジュニア　監督</t>
    <rPh sb="0" eb="1">
      <t>アサヒ</t>
    </rPh>
    <rPh sb="8" eb="10">
      <t>カントク</t>
    </rPh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</si>
  <si>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</si>
  <si>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>ベンチあいさつ無し　　試合5分前待機　　　</t>
    <rPh sb="7" eb="8">
      <t>ナ</t>
    </rPh>
    <rPh sb="11" eb="13">
      <t>シアイ</t>
    </rPh>
    <rPh sb="14" eb="16">
      <t>フンマエ</t>
    </rPh>
    <rPh sb="16" eb="18">
      <t>タイキ</t>
    </rPh>
    <phoneticPr fontId="3"/>
  </si>
  <si>
    <t>　　　　Aコート（駐車場側）</t>
    <rPh sb="9" eb="13">
      <t>チュウシャジョウガワ</t>
    </rPh>
    <phoneticPr fontId="3"/>
  </si>
  <si>
    <t>Bコート（奥側）</t>
    <rPh sb="5" eb="6">
      <t>オク</t>
    </rPh>
    <rPh sb="6" eb="7">
      <t>ガワ</t>
    </rPh>
    <phoneticPr fontId="3"/>
  </si>
  <si>
    <t>15-5-15</t>
    <phoneticPr fontId="3"/>
  </si>
  <si>
    <t xml:space="preserve">6Aの負
</t>
    <rPh sb="3" eb="4">
      <t>フ</t>
    </rPh>
    <phoneticPr fontId="3"/>
  </si>
  <si>
    <t>6Bの負
　</t>
    <rPh sb="3" eb="4">
      <t>マ</t>
    </rPh>
    <phoneticPr fontId="3"/>
  </si>
  <si>
    <t xml:space="preserve">A4位
</t>
    <rPh sb="2" eb="3">
      <t>イ</t>
    </rPh>
    <phoneticPr fontId="3"/>
  </si>
  <si>
    <t xml:space="preserve">B2位
</t>
    <rPh sb="2" eb="3">
      <t>イ</t>
    </rPh>
    <phoneticPr fontId="3"/>
  </si>
  <si>
    <r>
      <t>A2位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</si>
  <si>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Ｂ4位
</t>
    <rPh sb="2" eb="3">
      <t>イ</t>
    </rPh>
    <phoneticPr fontId="3"/>
  </si>
  <si>
    <t xml:space="preserve">7Aの負
</t>
    <rPh sb="3" eb="4">
      <t>フ</t>
    </rPh>
    <phoneticPr fontId="3"/>
  </si>
  <si>
    <t>7Bの勝
　</t>
    <rPh sb="3" eb="4">
      <t>マサル</t>
    </rPh>
    <phoneticPr fontId="3"/>
  </si>
  <si>
    <t>A4位</t>
    <rPh sb="2" eb="3">
      <t>イ</t>
    </rPh>
    <phoneticPr fontId="3"/>
  </si>
  <si>
    <t>B4位</t>
    <rPh sb="2" eb="3">
      <t>イ</t>
    </rPh>
    <phoneticPr fontId="3"/>
  </si>
  <si>
    <t>B3</t>
    <phoneticPr fontId="3"/>
  </si>
  <si>
    <t>3位</t>
    <rPh sb="1" eb="2">
      <t>イ</t>
    </rPh>
    <phoneticPr fontId="3"/>
  </si>
  <si>
    <t>challengecupU-10</t>
    <phoneticPr fontId="3"/>
  </si>
  <si>
    <t>北播衛生グランド</t>
    <rPh sb="0" eb="4">
      <t>ホクバンエイセイ</t>
    </rPh>
    <phoneticPr fontId="3"/>
  </si>
  <si>
    <t>U-10</t>
    <phoneticPr fontId="3"/>
  </si>
  <si>
    <t>神戸コスモFC</t>
    <rPh sb="0" eb="2">
      <t>コウベ</t>
    </rPh>
    <phoneticPr fontId="3"/>
  </si>
  <si>
    <t>SVICFA</t>
    <phoneticPr fontId="3"/>
  </si>
  <si>
    <t>夢前蹴球団</t>
    <rPh sb="0" eb="5">
      <t>ユメサキシュウキュウダン</t>
    </rPh>
    <phoneticPr fontId="3"/>
  </si>
  <si>
    <t>加西FCレッド</t>
    <rPh sb="0" eb="2">
      <t>カサイ</t>
    </rPh>
    <phoneticPr fontId="3"/>
  </si>
  <si>
    <t>加西FCホワイト</t>
    <rPh sb="0" eb="2">
      <t>カサイ</t>
    </rPh>
    <phoneticPr fontId="3"/>
  </si>
  <si>
    <t>社FCジュニア</t>
    <rPh sb="0" eb="1">
      <t>ヤシロ</t>
    </rPh>
    <phoneticPr fontId="3"/>
  </si>
  <si>
    <t>クリアテイーバー尼崎</t>
    <rPh sb="8" eb="10">
      <t>アマガサキ</t>
    </rPh>
    <phoneticPr fontId="3"/>
  </si>
  <si>
    <t>神戸</t>
    <rPh sb="0" eb="2">
      <t>コウベ</t>
    </rPh>
    <phoneticPr fontId="3"/>
  </si>
  <si>
    <t>姫路</t>
    <rPh sb="0" eb="2">
      <t>ヒメジ</t>
    </rPh>
    <phoneticPr fontId="3"/>
  </si>
  <si>
    <t>北播磨</t>
    <phoneticPr fontId="3"/>
  </si>
  <si>
    <t>尼崎</t>
    <rPh sb="0" eb="2">
      <t>アマガサキ</t>
    </rPh>
    <phoneticPr fontId="3"/>
  </si>
  <si>
    <t>（日）</t>
    <rPh sb="1" eb="2">
      <t>ニチ</t>
    </rPh>
    <phoneticPr fontId="3"/>
  </si>
  <si>
    <t>U-１０</t>
    <phoneticPr fontId="3"/>
  </si>
  <si>
    <t>大会登録費　￥５,000円(当日、徴収します)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</si>
</sst>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</cellStyleXfs>
  <cellXfs count="306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2" fillId="0" borderId="0" xfId="17" applyAlignment="1">
      <alignment horizontal="center" vertical="center"/>
    </xf>
    <xf numFmtId="0" fontId="12" fillId="0" borderId="3" xfId="17" applyFont="1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4" xfId="5" applyBorder="1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2" xfId="0" applyFont="1" applyBorder="1" applyAlignment="1">
      <alignment horizontal="center" vertical="center" shrinkToFit="1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8" fillId="0" borderId="28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0" fillId="0" borderId="32" xfId="0" applyBorder="1">
      <alignment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13" fillId="0" borderId="36" xfId="17" applyFont="1" applyBorder="1" applyAlignment="1">
      <alignment horizontal="left" vertical="center" shrinkToFit="1"/>
    </xf>
    <xf numFmtId="0" fontId="15" fillId="0" borderId="37" xfId="17" applyFont="1" applyBorder="1" applyAlignment="1">
      <alignment horizontal="center" vertical="center" shrinkToFit="1"/>
    </xf>
    <xf numFmtId="0" fontId="13" fillId="0" borderId="16" xfId="17" applyFont="1" applyBorder="1" applyAlignment="1">
      <alignment horizontal="left" vertical="center" shrinkToFit="1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2" fillId="0" borderId="43" xfId="1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44" xfId="0" applyFont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7" applyFont="1" applyAlignment="1">
      <alignment horizontal="center" vertical="center" shrinkToFit="1"/>
    </xf>
    <xf numFmtId="0" fontId="6" fillId="0" borderId="50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7" applyFont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0" fillId="0" borderId="45" xfId="0" applyBorder="1">
      <alignment vertical="center"/>
    </xf>
    <xf numFmtId="0" fontId="0" fillId="0" borderId="30" xfId="0" applyBorder="1">
      <alignment vertical="center"/>
    </xf>
    <xf numFmtId="0" fontId="0" fillId="0" borderId="43" xfId="0" applyBorder="1">
      <alignment vertical="center"/>
    </xf>
    <xf numFmtId="0" fontId="0" fillId="0" borderId="29" xfId="0" applyBorder="1">
      <alignment vertical="center"/>
    </xf>
    <xf numFmtId="0" fontId="0" fillId="0" borderId="47" xfId="0" applyBorder="1">
      <alignment vertical="center"/>
    </xf>
    <xf numFmtId="0" fontId="0" fillId="0" borderId="31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51" xfId="0" applyFont="1" applyBorder="1" applyAlignment="1">
      <alignment vertical="top" wrapText="1"/>
    </xf>
    <xf numFmtId="0" fontId="0" fillId="0" borderId="45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3" xfId="0" applyFont="1" applyBorder="1" applyAlignment="1">
      <alignment vertical="top" wrapText="1" shrinkToFit="1"/>
    </xf>
    <xf numFmtId="0" fontId="5" fillId="0" borderId="54" xfId="0" applyFont="1" applyBorder="1" applyAlignment="1">
      <alignment vertical="top" wrapText="1" shrinkToFit="1"/>
    </xf>
    <xf numFmtId="0" fontId="29" fillId="0" borderId="45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5" fillId="0" borderId="55" xfId="0" applyFont="1" applyBorder="1" applyAlignment="1">
      <alignment vertical="top" wrapText="1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51" xfId="0" applyFont="1" applyBorder="1" applyAlignment="1">
      <alignment vertical="top" wrapText="1" shrinkToFit="1"/>
    </xf>
    <xf numFmtId="0" fontId="6" fillId="0" borderId="56" xfId="0" applyFont="1" applyBorder="1" applyAlignment="1">
      <alignment horizontal="center" vertical="center" shrinkToFit="1"/>
    </xf>
    <xf numFmtId="20" fontId="4" fillId="0" borderId="57" xfId="0" applyNumberFormat="1" applyFont="1" applyBorder="1" applyAlignment="1">
      <alignment horizontal="center" vertical="center" shrinkToFit="1"/>
    </xf>
    <xf numFmtId="20" fontId="4" fillId="0" borderId="13" xfId="0" applyNumberFormat="1" applyFont="1" applyBorder="1" applyAlignment="1">
      <alignment horizontal="center" vertical="center" shrinkToFit="1"/>
    </xf>
    <xf numFmtId="20" fontId="4" fillId="0" borderId="44" xfId="0" applyNumberFormat="1" applyFont="1" applyBorder="1" applyAlignment="1">
      <alignment horizontal="center" vertical="center" shrinkToFit="1"/>
    </xf>
    <xf numFmtId="0" fontId="29" fillId="0" borderId="44" xfId="0" applyFont="1" applyBorder="1" applyAlignment="1">
      <alignment horizontal="center" vertical="center" shrinkToFit="1"/>
    </xf>
    <xf numFmtId="0" fontId="29" fillId="0" borderId="58" xfId="0" applyFont="1" applyBorder="1" applyAlignment="1">
      <alignment horizontal="center" vertical="center" shrinkToFit="1"/>
    </xf>
    <xf numFmtId="0" fontId="29" fillId="0" borderId="41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0" fontId="29" fillId="0" borderId="29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1" xfId="3" applyFont="1" applyBorder="1" applyAlignment="1">
      <alignment horizontal="center" vertical="center" shrinkToFit="1"/>
    </xf>
    <xf numFmtId="0" fontId="36" fillId="0" borderId="0" xfId="4" applyFont="1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9" fillId="5" borderId="0" xfId="3" applyFont="1" applyFill="1" applyAlignment="1">
      <alignment horizontal="left" vertical="center"/>
    </xf>
    <xf numFmtId="0" fontId="13" fillId="0" borderId="67" xfId="17" applyFont="1" applyBorder="1" applyAlignment="1">
      <alignment horizontal="center" vertical="center" shrinkToFit="1"/>
    </xf>
    <xf numFmtId="0" fontId="7" fillId="2" borderId="30" xfId="0" applyFont="1" applyFill="1" applyBorder="1" applyAlignment="1">
      <alignment horizontal="center" vertical="center" shrinkToFit="1"/>
    </xf>
    <xf numFmtId="0" fontId="7" fillId="2" borderId="45" xfId="0" applyFont="1" applyFill="1" applyBorder="1" applyAlignment="1">
      <alignment horizontal="center" vertical="center" shrinkToFit="1"/>
    </xf>
    <xf numFmtId="0" fontId="2" fillId="0" borderId="45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14" fillId="0" borderId="6" xfId="17" applyFont="1" applyBorder="1" applyAlignment="1">
      <alignment horizontal="centerContinuous" vertical="center" shrinkToFit="1"/>
    </xf>
    <xf numFmtId="0" fontId="6" fillId="0" borderId="25" xfId="0" applyFont="1" applyBorder="1" applyAlignment="1">
      <alignment horizontal="center" vertical="center"/>
    </xf>
    <xf numFmtId="0" fontId="13" fillId="0" borderId="69" xfId="17" applyFont="1" applyBorder="1" applyAlignment="1">
      <alignment horizontal="left" vertical="center" shrinkToFit="1"/>
    </xf>
    <xf numFmtId="0" fontId="6" fillId="0" borderId="61" xfId="0" applyFont="1" applyBorder="1" applyAlignment="1">
      <alignment horizontal="center" vertical="center"/>
    </xf>
    <xf numFmtId="0" fontId="13" fillId="0" borderId="70" xfId="17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4" fillId="0" borderId="71" xfId="17" applyFont="1" applyBorder="1" applyAlignment="1">
      <alignment horizontal="centerContinuous" vertical="center" shrinkToFit="1"/>
    </xf>
    <xf numFmtId="0" fontId="6" fillId="2" borderId="6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3" fillId="0" borderId="72" xfId="17" applyFont="1" applyBorder="1" applyAlignment="1">
      <alignment horizontal="center" vertical="center" shrinkToFit="1"/>
    </xf>
    <xf numFmtId="0" fontId="13" fillId="0" borderId="73" xfId="17" applyFont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2" fillId="4" borderId="1" xfId="0" applyFont="1" applyFill="1" applyBorder="1">
      <alignment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0" fillId="0" borderId="0" xfId="0" applyFont="1" applyAlignment="1">
      <alignment vertical="center" shrinkToFit="1"/>
    </xf>
    <xf numFmtId="0" fontId="2" fillId="0" borderId="47" xfId="0" applyFont="1" applyBorder="1" applyAlignment="1">
      <alignment vertical="top" wrapText="1"/>
    </xf>
    <xf numFmtId="0" fontId="0" fillId="0" borderId="1" xfId="3" applyFont="1" applyBorder="1" applyAlignment="1">
      <alignment horizontal="center" vertical="center" shrinkToFit="1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5" applyNumberFormat="1" applyFont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6" fontId="19" fillId="0" borderId="0" xfId="5" applyNumberFormat="1" applyFont="1" applyAlignment="1">
      <alignment horizontal="left" vertical="center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0" fontId="22" fillId="0" borderId="0" xfId="6" applyFont="1" applyAlignment="1">
      <alignment horizontal="center" vertical="center" wrapText="1" shrinkToFit="1"/>
    </xf>
    <xf numFmtId="0" fontId="24" fillId="0" borderId="0" xfId="5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5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0" borderId="43" xfId="0" applyFont="1" applyBorder="1" applyAlignment="1">
      <alignment horizontal="center" vertical="center" textRotation="255" wrapText="1"/>
    </xf>
    <xf numFmtId="0" fontId="10" fillId="0" borderId="52" xfId="0" applyFont="1" applyBorder="1" applyAlignment="1">
      <alignment horizontal="center" vertical="center" textRotation="255"/>
    </xf>
    <xf numFmtId="0" fontId="10" fillId="0" borderId="43" xfId="0" applyFont="1" applyBorder="1" applyAlignment="1">
      <alignment horizontal="center" vertical="center" textRotation="255"/>
    </xf>
    <xf numFmtId="0" fontId="10" fillId="0" borderId="29" xfId="0" applyFont="1" applyBorder="1" applyAlignment="1">
      <alignment horizontal="center" vertical="center" textRotation="255"/>
    </xf>
    <xf numFmtId="0" fontId="10" fillId="0" borderId="31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0" xfId="17" applyFont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49" fontId="6" fillId="0" borderId="45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20" fontId="4" fillId="0" borderId="54" xfId="0" applyNumberFormat="1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20" fontId="4" fillId="0" borderId="13" xfId="0" applyNumberFormat="1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4" xfId="0" applyFont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0" fontId="29" fillId="4" borderId="0" xfId="3" applyFont="1" applyFill="1" applyAlignment="1">
      <alignment horizontal="left" vertical="center"/>
    </xf>
  </cellXfs>
  <cellStyles count="23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23</a:t>
          </a: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workbookViewId="0">
      <selection activeCell="E43" sqref="E43"/>
    </sheetView>
  </sheetViews>
  <sheetFormatPr defaultRowHeight="13.5" x14ac:dyDescent="0.15"/>
  <cols>
    <col min="1" max="2" width="9" style="177"/>
    <col min="3" max="3" width="10.5" style="177" bestFit="1" customWidth="1"/>
    <col min="4" max="10" width="9" style="177"/>
    <col min="11" max="11" width="6.625" style="177" customWidth="1"/>
    <col min="12" max="16384" width="9" style="177"/>
  </cols>
  <sheetData>
    <row r="19" spans="9:9" x14ac:dyDescent="0.15">
      <c r="I19" s="181"/>
    </row>
    <row r="20" spans="9:9" x14ac:dyDescent="0.15">
      <c r="I20" s="179"/>
    </row>
    <row r="40" spans="1:8" ht="39.950000000000003" customHeight="1" x14ac:dyDescent="0.15">
      <c r="C40" s="221" t="s">
        <v>90</v>
      </c>
      <c r="D40" s="222"/>
      <c r="E40" s="223">
        <f>ﾃﾞｰﾀﾃｰﾌﾞﾙ!C2</f>
        <v>44934</v>
      </c>
      <c r="F40" s="224"/>
      <c r="G40" s="224"/>
      <c r="H40" s="180" t="s">
        <v>147</v>
      </c>
    </row>
    <row r="41" spans="1:8" ht="39.950000000000003" customHeight="1" x14ac:dyDescent="0.15">
      <c r="A41" s="118"/>
      <c r="B41" s="55"/>
      <c r="C41" s="221" t="s">
        <v>112</v>
      </c>
      <c r="D41" s="222"/>
      <c r="E41" s="225" t="s">
        <v>148</v>
      </c>
      <c r="F41" s="226"/>
      <c r="G41" s="227"/>
      <c r="H41" s="117"/>
    </row>
    <row r="42" spans="1:8" ht="39.950000000000003" customHeight="1" x14ac:dyDescent="0.15">
      <c r="A42" s="118"/>
      <c r="B42" s="55"/>
      <c r="C42" s="221" t="s">
        <v>91</v>
      </c>
      <c r="D42" s="222"/>
      <c r="E42" s="225" t="s">
        <v>134</v>
      </c>
      <c r="F42" s="226"/>
      <c r="G42" s="227"/>
      <c r="H42" s="224"/>
    </row>
    <row r="43" spans="1:8" x14ac:dyDescent="0.15">
      <c r="E43" s="179"/>
    </row>
    <row r="44" spans="1:8" x14ac:dyDescent="0.15">
      <c r="G44" s="175"/>
    </row>
    <row r="45" spans="1:8" x14ac:dyDescent="0.15">
      <c r="G45" s="26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7"/>
  <sheetViews>
    <sheetView topLeftCell="A23" workbookViewId="0">
      <selection activeCell="L26" sqref="L26"/>
    </sheetView>
  </sheetViews>
  <sheetFormatPr defaultRowHeight="13.5" x14ac:dyDescent="0.15"/>
  <cols>
    <col min="1" max="5" width="2.625" style="30" customWidth="1"/>
    <col min="6" max="6" width="3.25" style="30" customWidth="1"/>
    <col min="7" max="7" width="3" style="30" customWidth="1"/>
    <col min="8" max="13" width="2.625" style="30" customWidth="1"/>
    <col min="14" max="14" width="10.375" style="30" customWidth="1"/>
    <col min="15" max="32" width="2.625" style="30" customWidth="1"/>
    <col min="33" max="33" width="2.375" style="30" customWidth="1"/>
    <col min="34" max="34" width="9" style="30" hidden="1" customWidth="1"/>
    <col min="35" max="35" width="0" style="30" hidden="1" customWidth="1"/>
    <col min="36" max="36" width="9" style="30" hidden="1" customWidth="1"/>
    <col min="37" max="16384" width="9" style="30"/>
  </cols>
  <sheetData>
    <row r="1" spans="1:43" x14ac:dyDescent="0.15">
      <c r="A1" s="235" t="str">
        <f>ﾃﾞｰﾀﾃｰﾌﾞﾙ!C1</f>
        <v>challengecupU-10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</row>
    <row r="2" spans="1:43" x14ac:dyDescent="0.1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</row>
    <row r="3" spans="1:43" x14ac:dyDescent="0.15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</row>
    <row r="4" spans="1:43" x14ac:dyDescent="0.15">
      <c r="A4" s="39"/>
      <c r="B4" s="236" t="s">
        <v>20</v>
      </c>
      <c r="C4" s="236"/>
      <c r="D4" s="237" t="s">
        <v>19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</row>
    <row r="5" spans="1:43" x14ac:dyDescent="0.15">
      <c r="A5" s="39"/>
      <c r="B5" s="236"/>
      <c r="C5" s="236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pans="1:43" x14ac:dyDescent="0.15">
      <c r="A6" s="39"/>
      <c r="B6" s="236"/>
      <c r="C6" s="236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43" x14ac:dyDescent="0.15">
      <c r="A7" s="39"/>
      <c r="B7" s="236"/>
      <c r="C7" s="236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8" spans="1:43" x14ac:dyDescent="0.15">
      <c r="A8" s="228" t="s">
        <v>48</v>
      </c>
      <c r="B8" s="229" t="s">
        <v>47</v>
      </c>
      <c r="C8" s="229"/>
      <c r="D8" s="229"/>
      <c r="E8" s="229"/>
      <c r="F8" s="51" t="s">
        <v>46</v>
      </c>
      <c r="G8" s="44"/>
      <c r="H8" s="44"/>
      <c r="I8" s="44"/>
      <c r="J8" s="44"/>
      <c r="K8" s="44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</row>
    <row r="9" spans="1:43" ht="13.5" customHeight="1" x14ac:dyDescent="0.15">
      <c r="A9" s="228"/>
      <c r="B9" s="229"/>
      <c r="C9" s="229"/>
      <c r="D9" s="229"/>
      <c r="E9" s="229"/>
      <c r="F9" s="50" t="s">
        <v>45</v>
      </c>
      <c r="G9" s="44"/>
      <c r="H9" s="44"/>
      <c r="I9" s="44"/>
      <c r="J9" s="44"/>
      <c r="K9" s="44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43" ht="13.5" customHeight="1" x14ac:dyDescent="0.15">
      <c r="A10" s="42"/>
      <c r="B10" s="47"/>
      <c r="C10" s="47"/>
      <c r="D10" s="47"/>
      <c r="E10" s="47"/>
      <c r="F10" s="50"/>
      <c r="G10" s="44"/>
      <c r="H10" s="44"/>
      <c r="I10" s="44"/>
      <c r="J10" s="44"/>
      <c r="K10" s="44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1:43" x14ac:dyDescent="0.15">
      <c r="A11" s="228" t="s">
        <v>44</v>
      </c>
      <c r="B11" s="229" t="s">
        <v>43</v>
      </c>
      <c r="C11" s="229"/>
      <c r="D11" s="229"/>
      <c r="E11" s="229"/>
      <c r="F11" s="233">
        <f>ﾃﾞｰﾀﾃｰﾌﾞﾙ!C2</f>
        <v>44934</v>
      </c>
      <c r="G11" s="233"/>
      <c r="H11" s="233"/>
      <c r="I11" s="233"/>
      <c r="J11" s="233"/>
      <c r="K11" s="233"/>
      <c r="L11" s="234">
        <f>WEEKDAY(F11,1)</f>
        <v>1</v>
      </c>
      <c r="M11" s="234"/>
      <c r="N11" s="92"/>
      <c r="O11" s="92"/>
      <c r="P11" s="92"/>
      <c r="Q11" s="92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pans="1:43" x14ac:dyDescent="0.15">
      <c r="A12" s="228"/>
      <c r="B12" s="229"/>
      <c r="C12" s="229"/>
      <c r="D12" s="229"/>
      <c r="E12" s="229"/>
      <c r="F12" s="233"/>
      <c r="G12" s="233"/>
      <c r="H12" s="233"/>
      <c r="I12" s="233"/>
      <c r="J12" s="233"/>
      <c r="K12" s="233"/>
      <c r="L12" s="234"/>
      <c r="M12" s="234"/>
      <c r="N12" s="92"/>
      <c r="O12" s="92"/>
      <c r="P12" s="92"/>
      <c r="Q12" s="92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</row>
    <row r="13" spans="1:43" ht="26.1" customHeight="1" x14ac:dyDescent="0.15">
      <c r="A13" s="42" t="s">
        <v>42</v>
      </c>
      <c r="B13" s="229" t="s">
        <v>41</v>
      </c>
      <c r="C13" s="229"/>
      <c r="D13" s="229"/>
      <c r="E13" s="229"/>
      <c r="F13" s="232" t="str">
        <f>ﾃﾞｰﾀﾃｰﾌﾞﾙ!C3</f>
        <v>北播衛生グランド</v>
      </c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I13" s="29"/>
      <c r="AJ13" s="28"/>
      <c r="AK13" s="28"/>
      <c r="AL13" s="28"/>
      <c r="AM13" s="28"/>
      <c r="AN13" s="28"/>
      <c r="AO13" s="28"/>
      <c r="AP13" s="28"/>
      <c r="AQ13" s="28"/>
    </row>
    <row r="14" spans="1:43" ht="17.25" x14ac:dyDescent="0.2">
      <c r="A14" s="42"/>
      <c r="B14" s="47"/>
      <c r="C14" s="47"/>
      <c r="D14" s="47"/>
      <c r="E14" s="47"/>
      <c r="F14" s="238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I14" s="27"/>
      <c r="AJ14" s="27"/>
      <c r="AK14" s="27"/>
      <c r="AL14" s="27"/>
      <c r="AM14" s="27"/>
      <c r="AN14" s="28"/>
      <c r="AO14" s="27"/>
      <c r="AP14" s="27"/>
      <c r="AQ14" s="27"/>
    </row>
    <row r="15" spans="1:43" x14ac:dyDescent="0.15">
      <c r="A15" s="228" t="s">
        <v>40</v>
      </c>
      <c r="B15" s="229" t="s">
        <v>39</v>
      </c>
      <c r="C15" s="229"/>
      <c r="D15" s="229"/>
      <c r="E15" s="229"/>
      <c r="F15" s="229" t="str">
        <f>ﾃﾞｰﾀﾃｰﾌﾞﾙ!C4</f>
        <v>U-10</v>
      </c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</row>
    <row r="16" spans="1:43" x14ac:dyDescent="0.15">
      <c r="A16" s="228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</row>
    <row r="17" spans="1:33" x14ac:dyDescent="0.15">
      <c r="A17" s="228" t="s">
        <v>38</v>
      </c>
      <c r="B17" s="229" t="s">
        <v>37</v>
      </c>
      <c r="C17" s="229"/>
      <c r="D17" s="229"/>
      <c r="E17" s="229"/>
      <c r="F17" s="231" t="s">
        <v>149</v>
      </c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39"/>
      <c r="AA17" s="39"/>
      <c r="AB17" s="39"/>
      <c r="AC17" s="39"/>
      <c r="AD17" s="39"/>
      <c r="AE17" s="39"/>
      <c r="AF17" s="39"/>
      <c r="AG17" s="39"/>
    </row>
    <row r="18" spans="1:33" x14ac:dyDescent="0.15">
      <c r="A18" s="228"/>
      <c r="B18" s="229"/>
      <c r="C18" s="229"/>
      <c r="D18" s="229"/>
      <c r="E18" s="229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39"/>
      <c r="AA18" s="39"/>
      <c r="AB18" s="39"/>
      <c r="AC18" s="39"/>
      <c r="AD18" s="39"/>
      <c r="AE18" s="39"/>
      <c r="AF18" s="39"/>
      <c r="AG18" s="39"/>
    </row>
    <row r="19" spans="1:33" x14ac:dyDescent="0.15">
      <c r="A19" s="228" t="s">
        <v>36</v>
      </c>
      <c r="B19" s="237" t="s">
        <v>35</v>
      </c>
      <c r="C19" s="237"/>
      <c r="D19" s="237"/>
      <c r="E19" s="237"/>
      <c r="F19" s="48" t="s">
        <v>34</v>
      </c>
      <c r="G19" s="48"/>
      <c r="H19" s="48"/>
      <c r="I19" s="48"/>
      <c r="J19" s="47"/>
      <c r="K19" s="47"/>
      <c r="L19" s="47"/>
      <c r="M19" s="44"/>
      <c r="N19" s="44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1:33" x14ac:dyDescent="0.15">
      <c r="A20" s="228"/>
      <c r="B20" s="237"/>
      <c r="C20" s="237"/>
      <c r="D20" s="237"/>
      <c r="E20" s="237"/>
      <c r="F20" s="47"/>
      <c r="G20" s="47"/>
      <c r="H20" s="47"/>
      <c r="I20" s="47"/>
      <c r="J20" s="47"/>
      <c r="K20" s="47"/>
      <c r="L20" s="47"/>
      <c r="M20" s="44"/>
      <c r="N20" s="44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</row>
    <row r="21" spans="1:33" x14ac:dyDescent="0.15">
      <c r="A21" s="39"/>
      <c r="B21" s="39"/>
      <c r="C21" s="39"/>
      <c r="D21" s="39"/>
      <c r="E21" s="39"/>
      <c r="F21" s="47" t="s">
        <v>116</v>
      </c>
      <c r="G21" s="39"/>
      <c r="H21" s="39"/>
      <c r="I21" s="47"/>
      <c r="J21" s="47"/>
      <c r="K21" s="47"/>
      <c r="L21" s="47"/>
      <c r="M21" s="44"/>
      <c r="N21" s="44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</row>
    <row r="22" spans="1:33" x14ac:dyDescent="0.15">
      <c r="A22" s="39"/>
      <c r="B22" s="39"/>
      <c r="C22" s="39"/>
      <c r="D22" s="39"/>
      <c r="E22" s="39"/>
      <c r="F22" s="47" t="s">
        <v>52</v>
      </c>
      <c r="G22" s="39"/>
      <c r="H22" s="39"/>
      <c r="I22" s="47"/>
      <c r="J22" s="47"/>
      <c r="K22" s="47"/>
      <c r="L22" s="47"/>
      <c r="M22" s="44"/>
      <c r="N22" s="44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spans="1:33" x14ac:dyDescent="0.15">
      <c r="A23" s="39"/>
      <c r="B23" s="39"/>
      <c r="C23" s="39"/>
      <c r="D23" s="39"/>
      <c r="E23" s="39"/>
      <c r="F23" s="47"/>
      <c r="G23" s="39"/>
      <c r="H23" s="39"/>
      <c r="I23" s="47"/>
      <c r="J23" s="47"/>
      <c r="K23" s="47"/>
      <c r="L23" s="47"/>
      <c r="M23" s="44"/>
      <c r="N23" s="44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</row>
    <row r="24" spans="1:33" x14ac:dyDescent="0.15">
      <c r="A24" s="39"/>
      <c r="B24" s="39"/>
      <c r="C24" s="39"/>
      <c r="D24" s="39"/>
      <c r="E24" s="39"/>
      <c r="F24" s="47" t="s">
        <v>74</v>
      </c>
      <c r="G24" s="39"/>
      <c r="H24" s="39"/>
      <c r="I24" s="47"/>
      <c r="J24" s="47"/>
      <c r="K24" s="47"/>
      <c r="L24" s="47"/>
      <c r="M24" s="44"/>
      <c r="N24" s="44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</row>
    <row r="25" spans="1:33" x14ac:dyDescent="0.15">
      <c r="A25" s="39"/>
      <c r="B25" s="39"/>
      <c r="C25" s="39"/>
      <c r="D25" s="39"/>
      <c r="E25" s="39"/>
      <c r="F25" s="43" t="s">
        <v>33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</row>
    <row r="26" spans="1:33" x14ac:dyDescent="0.15">
      <c r="A26" s="39"/>
      <c r="B26" s="39"/>
      <c r="C26" s="39"/>
      <c r="D26" s="39"/>
      <c r="E26" s="39"/>
      <c r="F26" s="49" t="s">
        <v>32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</row>
    <row r="27" spans="1:33" x14ac:dyDescent="0.15">
      <c r="A27" s="39"/>
      <c r="B27" s="39"/>
      <c r="C27" s="39"/>
      <c r="D27" s="39"/>
      <c r="E27" s="39"/>
      <c r="F27" s="46" t="s">
        <v>31</v>
      </c>
      <c r="G27" s="47"/>
      <c r="H27" s="47"/>
      <c r="I27" s="47"/>
      <c r="J27" s="47"/>
      <c r="K27" s="47"/>
      <c r="L27" s="48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</row>
    <row r="28" spans="1:33" x14ac:dyDescent="0.15">
      <c r="A28" s="39"/>
      <c r="B28" s="39"/>
      <c r="C28" s="39"/>
      <c r="D28" s="39"/>
      <c r="E28" s="39"/>
      <c r="F28" s="46" t="s">
        <v>30</v>
      </c>
      <c r="G28" s="47"/>
      <c r="H28" s="47"/>
      <c r="I28" s="47"/>
      <c r="J28" s="47"/>
      <c r="K28" s="47"/>
      <c r="L28" s="47"/>
      <c r="M28" s="44"/>
      <c r="N28" s="44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</row>
    <row r="29" spans="1:33" x14ac:dyDescent="0.15">
      <c r="A29" s="39"/>
      <c r="B29" s="39"/>
      <c r="C29" s="39"/>
      <c r="D29" s="44"/>
      <c r="E29" s="44"/>
      <c r="F29" s="46" t="s">
        <v>29</v>
      </c>
      <c r="G29" s="45"/>
      <c r="H29" s="45"/>
      <c r="I29" s="44"/>
      <c r="J29" s="44"/>
      <c r="K29" s="44"/>
      <c r="L29" s="44"/>
      <c r="M29" s="44"/>
      <c r="N29" s="44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</row>
    <row r="30" spans="1:33" x14ac:dyDescent="0.15">
      <c r="A30" s="39"/>
      <c r="B30" s="39"/>
      <c r="C30" s="39"/>
      <c r="D30" s="39"/>
      <c r="E30" s="39"/>
      <c r="F30" s="46" t="s">
        <v>28</v>
      </c>
      <c r="G30" s="45"/>
      <c r="H30" s="45"/>
      <c r="I30" s="44"/>
      <c r="J30" s="44"/>
      <c r="K30" s="44"/>
      <c r="L30" s="44"/>
      <c r="M30" s="44"/>
      <c r="N30" s="44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</row>
    <row r="31" spans="1:33" x14ac:dyDescent="0.15">
      <c r="A31" s="39"/>
      <c r="B31" s="39"/>
      <c r="C31" s="39"/>
      <c r="D31" s="39"/>
      <c r="E31" s="39"/>
      <c r="F31" s="60" t="s">
        <v>62</v>
      </c>
      <c r="G31" s="45"/>
      <c r="H31" s="45"/>
      <c r="I31" s="44"/>
      <c r="J31" s="44"/>
      <c r="K31" s="44"/>
      <c r="L31" s="44"/>
      <c r="M31" s="44"/>
      <c r="N31" s="44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</row>
    <row r="32" spans="1:33" x14ac:dyDescent="0.15">
      <c r="A32" s="39"/>
      <c r="B32" s="39"/>
      <c r="C32" s="39"/>
      <c r="D32" s="39"/>
      <c r="E32" s="39"/>
      <c r="F32" s="60"/>
      <c r="G32" s="44" t="s">
        <v>63</v>
      </c>
      <c r="H32" s="45"/>
      <c r="I32" s="44"/>
      <c r="J32" s="44"/>
      <c r="K32" s="44"/>
      <c r="L32" s="44"/>
      <c r="M32" s="44"/>
      <c r="N32" s="44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</row>
    <row r="33" spans="1:38" x14ac:dyDescent="0.15">
      <c r="A33" s="39"/>
      <c r="B33" s="39"/>
      <c r="C33" s="39"/>
      <c r="D33" s="39"/>
      <c r="E33" s="39"/>
      <c r="F33" s="43" t="s">
        <v>27</v>
      </c>
      <c r="G33" s="45"/>
      <c r="H33" s="45"/>
      <c r="I33" s="39"/>
      <c r="J33" s="39"/>
      <c r="K33" s="39"/>
      <c r="L33" s="44"/>
      <c r="M33" s="44"/>
      <c r="N33" s="44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</row>
    <row r="34" spans="1:38" x14ac:dyDescent="0.15">
      <c r="A34" s="39"/>
      <c r="B34" s="39"/>
      <c r="C34" s="39"/>
      <c r="D34" s="39"/>
      <c r="E34" s="39"/>
      <c r="F34" s="43"/>
      <c r="G34" s="45"/>
      <c r="H34" s="45"/>
      <c r="I34" s="39"/>
      <c r="J34" s="39"/>
      <c r="K34" s="39"/>
      <c r="L34" s="44"/>
      <c r="M34" s="44"/>
      <c r="N34" s="44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</row>
    <row r="35" spans="1:38" x14ac:dyDescent="0.15">
      <c r="A35" s="39"/>
      <c r="B35" s="39"/>
      <c r="C35" s="39"/>
      <c r="D35" s="44"/>
      <c r="E35" s="44"/>
      <c r="F35" s="43"/>
      <c r="G35" s="45"/>
      <c r="H35" s="45"/>
      <c r="I35" s="39"/>
      <c r="J35" s="39"/>
      <c r="K35" s="39"/>
      <c r="L35" s="44"/>
      <c r="M35" s="44"/>
      <c r="N35" s="44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</row>
    <row r="36" spans="1:38" x14ac:dyDescent="0.15">
      <c r="A36" s="228" t="s">
        <v>26</v>
      </c>
      <c r="B36" s="237" t="s">
        <v>25</v>
      </c>
      <c r="C36" s="237"/>
      <c r="D36" s="237"/>
      <c r="E36" s="237"/>
      <c r="F36" s="39" t="s">
        <v>24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</row>
    <row r="37" spans="1:38" x14ac:dyDescent="0.15">
      <c r="A37" s="228"/>
      <c r="B37" s="237"/>
      <c r="C37" s="237"/>
      <c r="D37" s="237"/>
      <c r="E37" s="237"/>
      <c r="F37" s="43" t="s">
        <v>23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</row>
    <row r="38" spans="1:38" x14ac:dyDescent="0.15">
      <c r="A38" s="39"/>
      <c r="B38" s="39"/>
      <c r="C38" s="39"/>
      <c r="D38" s="39"/>
      <c r="E38" s="39"/>
      <c r="F38" s="43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0" t="s">
        <v>53</v>
      </c>
    </row>
    <row r="39" spans="1:38" x14ac:dyDescent="0.15">
      <c r="A39" s="39"/>
      <c r="B39" s="39"/>
      <c r="C39" s="39"/>
      <c r="D39" s="39"/>
      <c r="E39" s="39"/>
      <c r="F39" s="43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52">
        <v>41489</v>
      </c>
      <c r="AI39" s="52">
        <v>41490</v>
      </c>
    </row>
    <row r="40" spans="1:38" x14ac:dyDescent="0.15">
      <c r="A40" s="228" t="s">
        <v>22</v>
      </c>
      <c r="B40" s="236" t="s">
        <v>21</v>
      </c>
      <c r="C40" s="236"/>
      <c r="D40" s="236"/>
      <c r="E40" s="236"/>
      <c r="F40" s="40">
        <v>1</v>
      </c>
      <c r="G40" s="230" t="str">
        <f>ﾃﾞｰﾀﾃｰﾌﾞﾙ!J8</f>
        <v>神戸コスモFC</v>
      </c>
      <c r="H40" s="224"/>
      <c r="I40" s="224"/>
      <c r="J40" s="224"/>
      <c r="K40" s="224"/>
      <c r="L40" s="224"/>
      <c r="M40" s="224"/>
      <c r="N40" s="93" t="str">
        <f>ﾃﾞｰﾀﾃｰﾌﾞﾙ!I8</f>
        <v>神戸</v>
      </c>
      <c r="O40" s="94"/>
      <c r="P40" s="94"/>
      <c r="Q40" s="94"/>
      <c r="R40" s="94"/>
      <c r="S40" s="94"/>
      <c r="T40" s="94"/>
      <c r="AE40" s="39"/>
      <c r="AI40" s="30">
        <f>COUNTIF(ﾀｲﾑｽｹｼﾞｭｰﾙ!$D$7:$O$17,#REF!)</f>
        <v>0</v>
      </c>
      <c r="AJ40" s="30" t="e">
        <f>COUNTIF(#REF!,#REF!)</f>
        <v>#REF!</v>
      </c>
      <c r="AK40" s="86"/>
      <c r="AL40" s="87"/>
    </row>
    <row r="41" spans="1:38" x14ac:dyDescent="0.15">
      <c r="A41" s="228"/>
      <c r="B41" s="236"/>
      <c r="C41" s="236"/>
      <c r="D41" s="236"/>
      <c r="E41" s="236"/>
      <c r="F41" s="40">
        <v>2</v>
      </c>
      <c r="G41" s="230" t="str">
        <f>ﾃﾞｰﾀﾃｰﾌﾞﾙ!J9</f>
        <v>SVICFA</v>
      </c>
      <c r="H41" s="224"/>
      <c r="I41" s="224"/>
      <c r="J41" s="224"/>
      <c r="K41" s="224"/>
      <c r="L41" s="224"/>
      <c r="M41" s="224"/>
      <c r="N41" s="93" t="str">
        <f>ﾃﾞｰﾀﾃｰﾌﾞﾙ!I9</f>
        <v>神戸</v>
      </c>
      <c r="O41" s="39"/>
      <c r="P41" s="39"/>
      <c r="Q41" s="39"/>
      <c r="AE41" s="39"/>
      <c r="AI41" s="30">
        <f>COUNTIF(ﾀｲﾑｽｹｼﾞｭｰﾙ!$D$7:$O$17,G41)</f>
        <v>2</v>
      </c>
      <c r="AJ41" s="30" t="e">
        <f>COUNTIF(#REF!,#REF!)</f>
        <v>#REF!</v>
      </c>
      <c r="AK41" s="86"/>
      <c r="AL41" s="87"/>
    </row>
    <row r="42" spans="1:38" ht="17.25" x14ac:dyDescent="0.15">
      <c r="B42" s="41" t="str">
        <f>ﾃﾞｰﾀﾃｰﾌﾞﾙ!C4</f>
        <v>U-10</v>
      </c>
      <c r="C42" s="41"/>
      <c r="D42" s="41"/>
      <c r="F42" s="40">
        <v>3</v>
      </c>
      <c r="G42" s="230" t="str">
        <f>ﾃﾞｰﾀﾃｰﾌﾞﾙ!J10</f>
        <v>夢前蹴球団</v>
      </c>
      <c r="H42" s="224"/>
      <c r="I42" s="224"/>
      <c r="J42" s="224"/>
      <c r="K42" s="224"/>
      <c r="L42" s="224"/>
      <c r="M42" s="224"/>
      <c r="N42" s="93" t="str">
        <f>ﾃﾞｰﾀﾃｰﾌﾞﾙ!I10</f>
        <v>姫路</v>
      </c>
      <c r="AI42" s="30">
        <f>COUNTIF(ﾀｲﾑｽｹｼﾞｭｰﾙ!$D$7:$O$17,G45)</f>
        <v>3</v>
      </c>
      <c r="AJ42" s="30" t="e">
        <f>COUNTIF(#REF!,#REF!)</f>
        <v>#REF!</v>
      </c>
      <c r="AK42" s="86"/>
      <c r="AL42" s="87"/>
    </row>
    <row r="43" spans="1:38" x14ac:dyDescent="0.15">
      <c r="F43" s="40">
        <v>4</v>
      </c>
      <c r="G43" s="230" t="str">
        <f>ﾃﾞｰﾀﾃｰﾌﾞﾙ!J11</f>
        <v>加西FCレッド</v>
      </c>
      <c r="H43" s="224"/>
      <c r="I43" s="224"/>
      <c r="J43" s="224"/>
      <c r="K43" s="224"/>
      <c r="L43" s="224"/>
      <c r="M43" s="224"/>
      <c r="N43" s="93" t="str">
        <f>ﾃﾞｰﾀﾃｰﾌﾞﾙ!I11</f>
        <v>北播磨</v>
      </c>
      <c r="O43" s="39"/>
      <c r="P43" s="39"/>
      <c r="Q43" s="39"/>
      <c r="T43" s="39"/>
      <c r="AI43" s="30">
        <f>COUNTIF(ﾀｲﾑｽｹｼﾞｭｰﾙ!$D$7:$O$17,G43)</f>
        <v>3</v>
      </c>
      <c r="AJ43" s="30" t="e">
        <f>COUNTIF(#REF!,#REF!)</f>
        <v>#REF!</v>
      </c>
      <c r="AK43" s="86"/>
      <c r="AL43" s="87"/>
    </row>
    <row r="44" spans="1:38" x14ac:dyDescent="0.15">
      <c r="F44" s="40">
        <v>5</v>
      </c>
      <c r="G44" s="230" t="str">
        <f>ﾃﾞｰﾀﾃｰﾌﾞﾙ!J12</f>
        <v>加西FCホワイト</v>
      </c>
      <c r="H44" s="224"/>
      <c r="I44" s="224"/>
      <c r="J44" s="224"/>
      <c r="K44" s="224"/>
      <c r="L44" s="224"/>
      <c r="M44" s="224"/>
      <c r="N44" s="93" t="str">
        <f>ﾃﾞｰﾀﾃｰﾌﾞﾙ!I12</f>
        <v>北播磨</v>
      </c>
      <c r="O44" s="39"/>
      <c r="P44" s="39"/>
      <c r="Q44" s="39"/>
      <c r="T44" s="39"/>
      <c r="AI44" s="30">
        <f>COUNTIF(ﾀｲﾑｽｹｼﾞｭｰﾙ!$D$7:$O$17,G44)</f>
        <v>3</v>
      </c>
      <c r="AJ44" s="30" t="e">
        <f>COUNTIF(#REF!,#REF!)</f>
        <v>#REF!</v>
      </c>
      <c r="AK44" s="86"/>
      <c r="AL44" s="87"/>
    </row>
    <row r="45" spans="1:38" x14ac:dyDescent="0.15">
      <c r="A45" s="39"/>
      <c r="B45" s="39"/>
      <c r="C45" s="39"/>
      <c r="D45" s="39"/>
      <c r="E45" s="39"/>
      <c r="F45" s="40">
        <v>6</v>
      </c>
      <c r="G45" s="230" t="str">
        <f>ﾃﾞｰﾀﾃｰﾌﾞﾙ!J13</f>
        <v>社FCジュニア</v>
      </c>
      <c r="H45" s="224"/>
      <c r="I45" s="224"/>
      <c r="J45" s="224"/>
      <c r="K45" s="224"/>
      <c r="L45" s="224"/>
      <c r="M45" s="224"/>
      <c r="N45" s="93" t="str">
        <f>ﾃﾞｰﾀﾃｰﾌﾞﾙ!I13</f>
        <v>北播磨</v>
      </c>
      <c r="P45" s="39"/>
      <c r="Q45" s="39"/>
      <c r="AI45" s="30">
        <f>COUNTIF(ﾀｲﾑｽｹｼﾞｭｰﾙ!$D$7:$O$17,G42)</f>
        <v>2</v>
      </c>
      <c r="AJ45" s="30" t="e">
        <f>COUNTIF(#REF!,#REF!)</f>
        <v>#REF!</v>
      </c>
      <c r="AK45" s="86"/>
      <c r="AL45" s="87"/>
    </row>
    <row r="46" spans="1:38" x14ac:dyDescent="0.15">
      <c r="F46" s="40">
        <v>7</v>
      </c>
      <c r="G46" s="230" t="str">
        <f>ﾃﾞｰﾀﾃｰﾌﾞﾙ!J14</f>
        <v>クリアテイーバー尼崎</v>
      </c>
      <c r="H46" s="224"/>
      <c r="I46" s="224"/>
      <c r="J46" s="224"/>
      <c r="K46" s="224"/>
      <c r="L46" s="224"/>
      <c r="M46" s="224"/>
      <c r="N46" s="93" t="str">
        <f>ﾃﾞｰﾀﾃｰﾌﾞﾙ!I14</f>
        <v>尼崎</v>
      </c>
      <c r="O46" s="39"/>
      <c r="P46" s="39"/>
      <c r="Q46" s="39"/>
      <c r="AI46" s="30">
        <f>COUNTIF(ﾀｲﾑｽｹｼﾞｭｰﾙ!$D$7:$O$17,G46)</f>
        <v>3</v>
      </c>
      <c r="AJ46" s="30" t="e">
        <f>COUNTIF(#REF!,#REF!)</f>
        <v>#REF!</v>
      </c>
      <c r="AK46" s="86"/>
      <c r="AL46" s="87"/>
    </row>
    <row r="47" spans="1:38" x14ac:dyDescent="0.15">
      <c r="F47" s="40">
        <v>8</v>
      </c>
      <c r="G47" s="230" t="str">
        <f>ﾃﾞｰﾀﾃｰﾌﾞﾙ!J15</f>
        <v>旭FCジュニア</v>
      </c>
      <c r="H47" s="224"/>
      <c r="I47" s="224"/>
      <c r="J47" s="224"/>
      <c r="K47" s="224"/>
      <c r="L47" s="224"/>
      <c r="M47" s="224"/>
      <c r="N47" s="93" t="str">
        <f>ﾃﾞｰﾀﾃｰﾌﾞﾙ!I15</f>
        <v>北播磨</v>
      </c>
      <c r="Q47" s="39"/>
      <c r="AI47" s="30">
        <f>COUNTIF(ﾀｲﾑｽｹｼﾞｭｰﾙ!$D$7:$O$17,G47)</f>
        <v>2</v>
      </c>
      <c r="AJ47" s="30" t="e">
        <f>COUNTIF(#REF!,#REF!)</f>
        <v>#REF!</v>
      </c>
      <c r="AK47" s="86"/>
      <c r="AL47" s="87"/>
    </row>
    <row r="48" spans="1:38" hidden="1" x14ac:dyDescent="0.15">
      <c r="F48" s="30">
        <v>11</v>
      </c>
      <c r="G48" s="230">
        <f>ﾃﾞｰﾀﾃｰﾌﾞﾙ!J18</f>
        <v>11</v>
      </c>
      <c r="H48" s="224"/>
      <c r="I48" s="224"/>
      <c r="J48" s="224"/>
      <c r="K48" s="224"/>
      <c r="L48" s="224"/>
      <c r="M48" s="224"/>
      <c r="N48" s="93">
        <f>ﾃﾞｰﾀﾃｰﾌﾞﾙ!I18</f>
        <v>0</v>
      </c>
      <c r="AE48" s="39"/>
      <c r="AI48" s="30">
        <f>COUNTIF(ﾀｲﾑｽｹｼﾞｭｰﾙ!$D$7:$O$17,G48)</f>
        <v>0</v>
      </c>
      <c r="AJ48" s="30" t="e">
        <f>COUNTIF(#REF!,#REF!)</f>
        <v>#REF!</v>
      </c>
      <c r="AK48" s="86"/>
      <c r="AL48" s="87"/>
    </row>
    <row r="49" spans="6:38" hidden="1" x14ac:dyDescent="0.15">
      <c r="F49" s="30">
        <v>12</v>
      </c>
      <c r="G49" s="230">
        <f>ﾃﾞｰﾀﾃｰﾌﾞﾙ!J19</f>
        <v>12</v>
      </c>
      <c r="H49" s="224"/>
      <c r="I49" s="224"/>
      <c r="J49" s="224"/>
      <c r="K49" s="224"/>
      <c r="L49" s="224"/>
      <c r="M49" s="224"/>
      <c r="N49" s="93">
        <f>ﾃﾞｰﾀﾃｰﾌﾞﾙ!I19</f>
        <v>0</v>
      </c>
      <c r="AE49" s="39"/>
      <c r="AI49" s="30">
        <f>COUNTIF(ﾀｲﾑｽｹｼﾞｭｰﾙ!$D$7:$O$17,G49)</f>
        <v>0</v>
      </c>
      <c r="AJ49" s="30" t="e">
        <f>COUNTIF(#REF!,#REF!)</f>
        <v>#REF!</v>
      </c>
      <c r="AK49" s="86"/>
      <c r="AL49" s="87"/>
    </row>
    <row r="51" spans="6:38" ht="14.25" thickBot="1" x14ac:dyDescent="0.2"/>
    <row r="52" spans="6:38" x14ac:dyDescent="0.15">
      <c r="G52" s="38"/>
      <c r="H52" s="37" t="s">
        <v>49</v>
      </c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6"/>
    </row>
    <row r="53" spans="6:38" x14ac:dyDescent="0.15">
      <c r="G53" s="35"/>
      <c r="H53" s="30" t="s">
        <v>115</v>
      </c>
      <c r="AC53" s="34"/>
    </row>
    <row r="54" spans="6:38" x14ac:dyDescent="0.15">
      <c r="G54" s="35"/>
      <c r="I54" s="30" t="s">
        <v>54</v>
      </c>
      <c r="AC54" s="34"/>
    </row>
    <row r="55" spans="6:38" x14ac:dyDescent="0.15">
      <c r="G55" s="35"/>
      <c r="H55" s="30" t="s">
        <v>50</v>
      </c>
      <c r="AC55" s="34"/>
    </row>
    <row r="56" spans="6:38" x14ac:dyDescent="0.15">
      <c r="G56" s="35"/>
      <c r="H56" s="30" t="s">
        <v>51</v>
      </c>
      <c r="AC56" s="34"/>
    </row>
    <row r="57" spans="6:38" ht="14.25" thickBot="1" x14ac:dyDescent="0.2">
      <c r="G57" s="33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1"/>
    </row>
  </sheetData>
  <mergeCells count="36">
    <mergeCell ref="A15:A16"/>
    <mergeCell ref="B15:E16"/>
    <mergeCell ref="B19:E20"/>
    <mergeCell ref="A40:A41"/>
    <mergeCell ref="F11:K12"/>
    <mergeCell ref="L11:M12"/>
    <mergeCell ref="G42:M42"/>
    <mergeCell ref="A1:AG3"/>
    <mergeCell ref="B4:C5"/>
    <mergeCell ref="D4:T5"/>
    <mergeCell ref="B6:C7"/>
    <mergeCell ref="D6:T7"/>
    <mergeCell ref="B17:E18"/>
    <mergeCell ref="B40:E41"/>
    <mergeCell ref="F14:U14"/>
    <mergeCell ref="A36:A37"/>
    <mergeCell ref="B36:E37"/>
    <mergeCell ref="G40:M40"/>
    <mergeCell ref="G41:M41"/>
    <mergeCell ref="A19:A20"/>
    <mergeCell ref="A8:A9"/>
    <mergeCell ref="B8:E9"/>
    <mergeCell ref="G43:M43"/>
    <mergeCell ref="G44:M44"/>
    <mergeCell ref="G49:M49"/>
    <mergeCell ref="G45:M45"/>
    <mergeCell ref="G46:M46"/>
    <mergeCell ref="G47:M47"/>
    <mergeCell ref="A11:A12"/>
    <mergeCell ref="B11:E12"/>
    <mergeCell ref="A17:A18"/>
    <mergeCell ref="F15:Q16"/>
    <mergeCell ref="F17:Y18"/>
    <mergeCell ref="B13:E13"/>
    <mergeCell ref="F13:U13"/>
    <mergeCell ref="G48:M48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G51"/>
  <sheetViews>
    <sheetView topLeftCell="A12" workbookViewId="0">
      <selection activeCell="G38" sqref="G38:J38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25" width="6.625" customWidth="1"/>
    <col min="26" max="38" width="6.75" customWidth="1"/>
  </cols>
  <sheetData>
    <row r="2" spans="2:33" ht="21" x14ac:dyDescent="0.15">
      <c r="B2" s="256" t="str">
        <f>ﾃﾞｰﾀﾃｰﾌﾞﾙ!C1</f>
        <v>challengecupU-10</v>
      </c>
      <c r="C2" s="222"/>
      <c r="D2" s="222"/>
      <c r="E2" s="222"/>
      <c r="F2" s="222"/>
      <c r="G2" s="222"/>
      <c r="H2" s="222"/>
      <c r="I2" s="222"/>
      <c r="J2" s="222"/>
      <c r="K2" s="89" t="str">
        <f>ﾃﾞｰﾀﾃｰﾌﾞﾙ!C4</f>
        <v>U-10</v>
      </c>
      <c r="L2" s="5"/>
      <c r="M2" s="5"/>
      <c r="N2" s="5"/>
      <c r="O2" s="5"/>
      <c r="P2" s="5"/>
      <c r="Q2" s="5"/>
      <c r="R2" s="5"/>
      <c r="S2" s="89" t="s">
        <v>75</v>
      </c>
      <c r="T2" s="5"/>
      <c r="U2" s="5"/>
      <c r="V2" s="5"/>
      <c r="W2" s="5"/>
      <c r="X2" s="6"/>
      <c r="Y2" s="6"/>
      <c r="Z2" s="6"/>
      <c r="AC2" s="89"/>
      <c r="AD2" s="5"/>
      <c r="AE2" s="5"/>
      <c r="AF2" s="5"/>
      <c r="AG2" s="5"/>
    </row>
    <row r="3" spans="2:33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C3" s="6"/>
      <c r="AD3" s="6"/>
      <c r="AE3" s="6"/>
      <c r="AF3" s="6"/>
      <c r="AG3" s="6"/>
    </row>
    <row r="4" spans="2:33" ht="27.95" customHeight="1" thickBot="1" x14ac:dyDescent="0.2">
      <c r="B4" s="14" t="s">
        <v>6</v>
      </c>
      <c r="C4" s="7" t="s">
        <v>11</v>
      </c>
      <c r="D4" s="204" t="str">
        <f>B5</f>
        <v>加西FCレッド</v>
      </c>
      <c r="E4" s="15"/>
      <c r="F4" s="16"/>
      <c r="G4" s="15" t="str">
        <f>B6</f>
        <v>SVICFA</v>
      </c>
      <c r="H4" s="15"/>
      <c r="I4" s="15"/>
      <c r="J4" s="17" t="str">
        <f>B7</f>
        <v>社FCジュニア</v>
      </c>
      <c r="K4" s="15"/>
      <c r="L4" s="16"/>
      <c r="M4" s="16" t="str">
        <f>B8</f>
        <v>夢前蹴球団</v>
      </c>
      <c r="N4" s="16"/>
      <c r="O4" s="189"/>
      <c r="P4" s="9" t="s">
        <v>0</v>
      </c>
      <c r="Q4" s="9" t="s">
        <v>1</v>
      </c>
      <c r="R4" s="10" t="s">
        <v>2</v>
      </c>
      <c r="S4" s="11" t="s">
        <v>3</v>
      </c>
      <c r="T4" s="12" t="s">
        <v>4</v>
      </c>
      <c r="X4" s="13"/>
      <c r="Y4" s="13"/>
      <c r="Z4" s="6"/>
      <c r="AA4" s="112" t="s">
        <v>87</v>
      </c>
      <c r="AB4" s="112" t="s">
        <v>88</v>
      </c>
      <c r="AC4" s="113" t="s">
        <v>89</v>
      </c>
      <c r="AD4" s="113"/>
      <c r="AE4" s="108"/>
      <c r="AF4" s="109"/>
      <c r="AG4" s="107"/>
    </row>
    <row r="5" spans="2:33" ht="27.95" customHeight="1" thickTop="1" x14ac:dyDescent="0.15">
      <c r="B5" s="74" t="str">
        <f>ﾃﾞｰﾀﾃｰﾌﾞﾙ!C8</f>
        <v>加西FCレッド</v>
      </c>
      <c r="C5" s="210" t="str">
        <f>ﾃﾞｰﾀﾃｰﾌﾞﾙ!D8</f>
        <v>北播磨</v>
      </c>
      <c r="D5" s="184"/>
      <c r="E5" s="184" t="s">
        <v>16</v>
      </c>
      <c r="F5" s="199"/>
      <c r="G5" s="111" t="str">
        <f>ﾀｲﾑｽｹｼﾞｭｰﾙ!E7</f>
        <v>.</v>
      </c>
      <c r="H5" s="196" t="str">
        <f>IF(ISTEXT(G5),"",IF(G5&gt;=I5,IF(G5=I5,"△","○"),"●"))</f>
        <v/>
      </c>
      <c r="I5" s="206" t="str">
        <f>ﾀｲﾑｽｹｼﾞｭｰﾙ!G7</f>
        <v>.</v>
      </c>
      <c r="J5" s="111" t="str">
        <f>ﾀｲﾑｽｹｼﾞｭｰﾙ!E9</f>
        <v>.</v>
      </c>
      <c r="K5" s="196" t="str">
        <f>IF(ISTEXT(J5),"",IF(J5&gt;=L5,IF(J5=L5,"△","○"),"●"))</f>
        <v/>
      </c>
      <c r="L5" s="206" t="str">
        <f>ﾀｲﾑｽｹｼﾞｭｰﾙ!G9</f>
        <v>.</v>
      </c>
      <c r="M5" s="203"/>
      <c r="N5" s="184" t="s">
        <v>16</v>
      </c>
      <c r="O5" s="212"/>
      <c r="P5" s="53"/>
      <c r="Q5" s="19"/>
      <c r="R5" s="19"/>
      <c r="S5" s="20"/>
      <c r="T5" s="18"/>
      <c r="X5" s="6"/>
      <c r="Y5" s="6"/>
      <c r="Z5" s="6"/>
      <c r="AA5" s="115">
        <f>COUNTIF(D5:L5,"○")</f>
        <v>0</v>
      </c>
      <c r="AB5" s="115">
        <f>COUNTIF(D5:L5,"△")</f>
        <v>0</v>
      </c>
      <c r="AC5" s="115">
        <f>(AA5*3)+AB5</f>
        <v>0</v>
      </c>
      <c r="AD5" s="110"/>
      <c r="AE5" s="110"/>
      <c r="AF5" s="110"/>
      <c r="AG5" s="110"/>
    </row>
    <row r="6" spans="2:33" ht="27.95" customHeight="1" x14ac:dyDescent="0.15">
      <c r="B6" s="74" t="str">
        <f>ﾃﾞｰﾀﾃｰﾌﾞﾙ!C9</f>
        <v>SVICFA</v>
      </c>
      <c r="C6" s="211" t="str">
        <f>ﾃﾞｰﾀﾃｰﾌﾞﾙ!D9</f>
        <v>神戸</v>
      </c>
      <c r="D6" s="103" t="str">
        <f>I5</f>
        <v>.</v>
      </c>
      <c r="E6" s="100" t="str">
        <f>IF(ISTEXT(D6),"",IF(D6&gt;=F6,IF(D6=F6,"△","○"),"●"))</f>
        <v/>
      </c>
      <c r="F6" s="104" t="str">
        <f>G5</f>
        <v>.</v>
      </c>
      <c r="G6" s="101"/>
      <c r="H6" s="101" t="s">
        <v>16</v>
      </c>
      <c r="I6" s="102"/>
      <c r="J6" s="185"/>
      <c r="K6" s="185" t="s">
        <v>16</v>
      </c>
      <c r="L6" s="198"/>
      <c r="M6" s="103" t="str">
        <f>ﾀｲﾑｽｹｼﾞｭｰﾙ!L9</f>
        <v>.</v>
      </c>
      <c r="N6" s="100" t="str">
        <f>IF(ISTEXT(M6),"",IF(M6&gt;=O6,IF(M6=O6,"△","○"),"●"))</f>
        <v/>
      </c>
      <c r="O6" s="213" t="str">
        <f>ﾀｲﾑｽｹｼﾞｭｰﾙ!N9</f>
        <v>.</v>
      </c>
      <c r="P6" s="190"/>
      <c r="Q6" s="22"/>
      <c r="R6" s="22"/>
      <c r="S6" s="23"/>
      <c r="T6" s="24"/>
      <c r="X6" s="6"/>
      <c r="Y6" s="6"/>
      <c r="Z6" s="6"/>
      <c r="AA6" s="115">
        <f>COUNTIF(D6:L6,"○")</f>
        <v>0</v>
      </c>
      <c r="AB6" s="115">
        <f>COUNTIF(D6:L6,"△")</f>
        <v>0</v>
      </c>
      <c r="AC6" s="115">
        <f>(AA6*3)+AB6</f>
        <v>0</v>
      </c>
      <c r="AD6" s="110"/>
      <c r="AE6" s="110"/>
      <c r="AF6" s="111"/>
      <c r="AG6" s="111"/>
    </row>
    <row r="7" spans="2:33" ht="27.95" customHeight="1" x14ac:dyDescent="0.15">
      <c r="B7" s="191" t="str">
        <f>ﾃﾞｰﾀﾃｰﾌﾞﾙ!C10</f>
        <v>社FCジュニア</v>
      </c>
      <c r="C7" s="183" t="str">
        <f>ﾃﾞｰﾀﾃｰﾌﾞﾙ!D10</f>
        <v>北播磨</v>
      </c>
      <c r="D7" s="99" t="str">
        <f>L5</f>
        <v>.</v>
      </c>
      <c r="E7" s="54" t="str">
        <f>IF(ISTEXT(D7),"",IF(D7&gt;=F7,IF(D7=F7,"△","○"),"●"))</f>
        <v/>
      </c>
      <c r="F7" s="200" t="str">
        <f>J5</f>
        <v>.</v>
      </c>
      <c r="G7" s="101"/>
      <c r="H7" s="101" t="s">
        <v>16</v>
      </c>
      <c r="I7" s="102"/>
      <c r="J7" s="197"/>
      <c r="K7" s="101" t="s">
        <v>16</v>
      </c>
      <c r="L7" s="190"/>
      <c r="M7" s="103" t="str">
        <f>ﾀｲﾑｽｹｼﾞｭｰﾙ!L7</f>
        <v>.</v>
      </c>
      <c r="N7" s="100" t="str">
        <f>IF(ISTEXT(M7),"",IF(M7&gt;=O7,IF(M7=O7,"△","○"),"●"))</f>
        <v/>
      </c>
      <c r="O7" s="213" t="str">
        <f>ﾀｲﾑｽｹｼﾞｭｰﾙ!N7</f>
        <v>.</v>
      </c>
      <c r="P7" s="190"/>
      <c r="Q7" s="22"/>
      <c r="R7" s="22"/>
      <c r="S7" s="23"/>
      <c r="T7" s="24"/>
      <c r="X7" s="6"/>
      <c r="Y7" s="6"/>
      <c r="Z7" s="6"/>
      <c r="AA7" s="115">
        <f>COUNTIF(D7:L7,"○")</f>
        <v>0</v>
      </c>
      <c r="AB7" s="115">
        <f>COUNTIF(D7:L7,"△")</f>
        <v>0</v>
      </c>
      <c r="AC7" s="115">
        <f>(AA7*3)+AB7</f>
        <v>0</v>
      </c>
      <c r="AD7" s="110"/>
      <c r="AE7" s="110"/>
      <c r="AF7" s="111"/>
      <c r="AG7" s="111"/>
    </row>
    <row r="8" spans="2:33" ht="27.95" customHeight="1" thickBot="1" x14ac:dyDescent="0.2">
      <c r="B8" s="76" t="str">
        <f>ﾃﾞｰﾀﾃｰﾌﾞﾙ!C11</f>
        <v>夢前蹴球団</v>
      </c>
      <c r="C8" s="193" t="str">
        <f>ﾃﾞｰﾀﾃｰﾌﾞﾙ!D11</f>
        <v>姫路</v>
      </c>
      <c r="D8" s="209"/>
      <c r="E8" s="207" t="s">
        <v>16</v>
      </c>
      <c r="F8" s="208"/>
      <c r="G8" s="78" t="str">
        <f>O6</f>
        <v>.</v>
      </c>
      <c r="H8" s="80" t="str">
        <f>IF(ISTEXT(G8),"",IF(G8&gt;=I8,IF(G8=I8,"△","○"),"●"))</f>
        <v/>
      </c>
      <c r="I8" s="77" t="str">
        <f>M6</f>
        <v>.</v>
      </c>
      <c r="J8" s="78" t="str">
        <f>O7</f>
        <v>.</v>
      </c>
      <c r="K8" s="80" t="str">
        <f>IF(ISTEXT(J8),"",IF(J8&gt;=L8,IF(J8=L8,"△","○"),"●"))</f>
        <v/>
      </c>
      <c r="L8" s="77" t="str">
        <f>M7</f>
        <v>.</v>
      </c>
      <c r="M8" s="105"/>
      <c r="N8" s="105" t="s">
        <v>16</v>
      </c>
      <c r="O8" s="106"/>
      <c r="P8" s="192"/>
      <c r="Q8" s="201"/>
      <c r="R8" s="201"/>
      <c r="S8" s="201"/>
      <c r="T8" s="202"/>
      <c r="X8" s="6"/>
      <c r="Y8" s="6"/>
      <c r="Z8" s="6"/>
      <c r="AA8" s="115"/>
      <c r="AB8" s="115"/>
      <c r="AC8" s="115"/>
      <c r="AD8" s="110"/>
      <c r="AE8" s="110"/>
      <c r="AF8" s="111"/>
      <c r="AG8" s="111"/>
    </row>
    <row r="9" spans="2:33" ht="27.95" customHeight="1" thickBot="1" x14ac:dyDescent="0.2">
      <c r="B9" s="6"/>
      <c r="C9" s="82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X9" s="6"/>
      <c r="Y9" s="6"/>
      <c r="Z9" s="6"/>
      <c r="AA9" s="115"/>
      <c r="AB9" s="115"/>
      <c r="AC9" s="116"/>
      <c r="AD9" s="6"/>
      <c r="AE9" s="6"/>
      <c r="AF9" s="6"/>
      <c r="AG9" s="6"/>
    </row>
    <row r="10" spans="2:33" ht="27.95" customHeight="1" thickBot="1" x14ac:dyDescent="0.2">
      <c r="B10" s="75" t="s">
        <v>18</v>
      </c>
      <c r="C10" s="7" t="s">
        <v>11</v>
      </c>
      <c r="D10" s="204" t="str">
        <f>B11</f>
        <v>加西FCホワイト</v>
      </c>
      <c r="E10" s="15"/>
      <c r="F10" s="16"/>
      <c r="G10" s="15" t="str">
        <f>B12</f>
        <v>神戸コスモFC</v>
      </c>
      <c r="H10" s="15"/>
      <c r="I10" s="15"/>
      <c r="J10" s="17" t="str">
        <f>B13</f>
        <v>クリアテイーバー尼崎</v>
      </c>
      <c r="K10" s="15"/>
      <c r="L10" s="16"/>
      <c r="M10" s="16" t="str">
        <f>B14</f>
        <v>旭FCジュニア</v>
      </c>
      <c r="N10" s="16"/>
      <c r="O10" s="189"/>
      <c r="P10" s="8" t="s">
        <v>0</v>
      </c>
      <c r="Q10" s="9" t="s">
        <v>1</v>
      </c>
      <c r="R10" s="10" t="s">
        <v>2</v>
      </c>
      <c r="S10" s="11" t="s">
        <v>3</v>
      </c>
      <c r="T10" s="12" t="s">
        <v>4</v>
      </c>
      <c r="X10" s="13"/>
      <c r="Y10" s="13"/>
      <c r="Z10" s="6"/>
      <c r="AA10" s="115"/>
      <c r="AB10" s="115"/>
      <c r="AC10" s="116"/>
      <c r="AD10" s="107"/>
      <c r="AE10" s="108"/>
      <c r="AF10" s="109"/>
      <c r="AG10" s="107"/>
    </row>
    <row r="11" spans="2:33" ht="27.95" customHeight="1" thickTop="1" x14ac:dyDescent="0.15">
      <c r="B11" s="74" t="str">
        <f>ﾃﾞｰﾀﾃｰﾌﾞﾙ!C12</f>
        <v>加西FCホワイト</v>
      </c>
      <c r="C11" s="210" t="str">
        <f>ﾃﾞｰﾀﾃｰﾌﾞﾙ!D12</f>
        <v>北播磨</v>
      </c>
      <c r="D11" s="184"/>
      <c r="E11" s="184" t="s">
        <v>16</v>
      </c>
      <c r="F11" s="199"/>
      <c r="G11" s="111" t="str">
        <f>ﾀｲﾑｽｹｼﾞｭｰﾙ!E8</f>
        <v>.</v>
      </c>
      <c r="H11" s="196" t="str">
        <f>IF(ISTEXT(G11),"",IF(G11&gt;=I11,IF(G11=I11,"△","○"),"●"))</f>
        <v/>
      </c>
      <c r="I11" s="206" t="str">
        <f>ﾀｲﾑｽｹｼﾞｭｰﾙ!G8</f>
        <v>.</v>
      </c>
      <c r="J11" s="111" t="str">
        <f>ﾀｲﾑｽｹｼﾞｭｰﾙ!E10</f>
        <v>.</v>
      </c>
      <c r="K11" s="196" t="str">
        <f>IF(ISTEXT(J11),"",IF(J11&gt;=L11,IF(J11=L11,"△","○"),"●"))</f>
        <v/>
      </c>
      <c r="L11" s="206" t="str">
        <f>ﾀｲﾑｽｹｼﾞｭｰﾙ!G10</f>
        <v>.</v>
      </c>
      <c r="M11" s="203"/>
      <c r="N11" s="184" t="s">
        <v>16</v>
      </c>
      <c r="O11" s="212"/>
      <c r="P11" s="21"/>
      <c r="Q11" s="22"/>
      <c r="R11" s="22"/>
      <c r="S11" s="23"/>
      <c r="T11" s="24"/>
      <c r="X11" s="6"/>
      <c r="Y11" s="6"/>
      <c r="Z11" s="6"/>
      <c r="AA11" s="115">
        <f>COUNTIF(D8:L8,"○")</f>
        <v>0</v>
      </c>
      <c r="AB11" s="115">
        <f>COUNTIF(D8:L8,"△")</f>
        <v>0</v>
      </c>
      <c r="AC11" s="115">
        <f>(AA11*3)+AB11</f>
        <v>0</v>
      </c>
      <c r="AD11" s="111"/>
      <c r="AE11" s="111"/>
      <c r="AF11" s="110"/>
      <c r="AG11" s="110"/>
    </row>
    <row r="12" spans="2:33" ht="27.95" customHeight="1" x14ac:dyDescent="0.15">
      <c r="B12" s="191" t="str">
        <f>ﾃﾞｰﾀﾃｰﾌﾞﾙ!C13</f>
        <v>神戸コスモFC</v>
      </c>
      <c r="C12" s="183" t="str">
        <f>ﾃﾞｰﾀﾃｰﾌﾞﾙ!D13</f>
        <v>神戸</v>
      </c>
      <c r="D12" s="103" t="str">
        <f>I11</f>
        <v>.</v>
      </c>
      <c r="E12" s="100" t="str">
        <f>IF(ISTEXT(D12),"",IF(D12&gt;=F12,IF(D12=F12,"△","○"),"●"))</f>
        <v/>
      </c>
      <c r="F12" s="104" t="str">
        <f>G11</f>
        <v>.</v>
      </c>
      <c r="G12" s="101"/>
      <c r="H12" s="101" t="s">
        <v>16</v>
      </c>
      <c r="I12" s="102"/>
      <c r="J12" s="185"/>
      <c r="K12" s="185" t="s">
        <v>16</v>
      </c>
      <c r="L12" s="198"/>
      <c r="M12" s="103" t="str">
        <f>ﾀｲﾑｽｹｼﾞｭｰﾙ!L10</f>
        <v>.</v>
      </c>
      <c r="N12" s="100" t="str">
        <f>IF(ISTEXT(M12),"",IF(M12&gt;=O12,IF(M12=O12,"△","○"),"●"))</f>
        <v/>
      </c>
      <c r="O12" s="213" t="str">
        <f>ﾀｲﾑｽｹｼﾞｭｰﾙ!N10</f>
        <v>.</v>
      </c>
      <c r="P12" s="21"/>
      <c r="Q12" s="22"/>
      <c r="R12" s="22"/>
      <c r="S12" s="23"/>
      <c r="T12" s="24"/>
      <c r="X12" s="6"/>
      <c r="Y12" s="6"/>
      <c r="Z12" s="6"/>
      <c r="AA12" s="115">
        <f>COUNTIF(D11:L11,"○")</f>
        <v>0</v>
      </c>
      <c r="AB12" s="115">
        <f>COUNTIF(D11:L11,"△")</f>
        <v>0</v>
      </c>
      <c r="AC12" s="115">
        <f>(AA12*3)+AB12</f>
        <v>0</v>
      </c>
      <c r="AD12" s="110"/>
      <c r="AE12" s="110"/>
      <c r="AF12" s="111"/>
      <c r="AG12" s="111"/>
    </row>
    <row r="13" spans="2:33" ht="27.95" customHeight="1" x14ac:dyDescent="0.15">
      <c r="B13" s="74" t="str">
        <f>ﾃﾞｰﾀﾃｰﾌﾞﾙ!C14</f>
        <v>クリアテイーバー尼崎</v>
      </c>
      <c r="C13" s="211" t="str">
        <f>ﾃﾞｰﾀﾃｰﾌﾞﾙ!D14</f>
        <v>尼崎</v>
      </c>
      <c r="D13" s="99" t="str">
        <f>L11</f>
        <v>.</v>
      </c>
      <c r="E13" s="54" t="str">
        <f>IF(ISTEXT(D13),"",IF(D13&gt;=F13,IF(D13=F13,"△","○"),"●"))</f>
        <v/>
      </c>
      <c r="F13" s="200" t="str">
        <f>J11</f>
        <v>.</v>
      </c>
      <c r="G13" s="101"/>
      <c r="H13" s="101" t="s">
        <v>16</v>
      </c>
      <c r="I13" s="102"/>
      <c r="J13" s="197"/>
      <c r="K13" s="101" t="s">
        <v>16</v>
      </c>
      <c r="L13" s="190"/>
      <c r="M13" s="103" t="str">
        <f>ﾀｲﾑｽｹｼﾞｭｰﾙ!L8</f>
        <v>.</v>
      </c>
      <c r="N13" s="100" t="str">
        <f>IF(ISTEXT(M13),"",IF(M13&gt;=O13,IF(M13=O13,"△","○"),"●"))</f>
        <v/>
      </c>
      <c r="O13" s="213" t="str">
        <f>ﾀｲﾑｽｹｼﾞｭｰﾙ!N8</f>
        <v>.</v>
      </c>
      <c r="P13" s="194"/>
      <c r="Q13" s="20"/>
      <c r="R13" s="20"/>
      <c r="S13" s="20"/>
      <c r="T13" s="195"/>
      <c r="X13" s="6"/>
      <c r="Y13" s="6"/>
      <c r="Z13" s="6"/>
      <c r="AA13" s="115">
        <f>COUNTIF(D12:L12,"○")</f>
        <v>0</v>
      </c>
      <c r="AB13" s="115">
        <f>COUNTIF(D12:L12,"△")</f>
        <v>0</v>
      </c>
      <c r="AC13" s="115">
        <f>(AA13*3)+AB13</f>
        <v>0</v>
      </c>
      <c r="AD13" s="110"/>
      <c r="AE13" s="110"/>
      <c r="AF13" s="110"/>
      <c r="AG13" s="111"/>
    </row>
    <row r="14" spans="2:33" ht="27.95" customHeight="1" thickBot="1" x14ac:dyDescent="0.2">
      <c r="B14" s="76" t="str">
        <f>ﾃﾞｰﾀﾃｰﾌﾞﾙ!C15</f>
        <v>旭FCジュニア</v>
      </c>
      <c r="C14" s="193" t="str">
        <f>ﾃﾞｰﾀﾃｰﾌﾞﾙ!D15</f>
        <v>北播磨</v>
      </c>
      <c r="D14" s="209"/>
      <c r="E14" s="207" t="s">
        <v>16</v>
      </c>
      <c r="F14" s="208"/>
      <c r="G14" s="78" t="str">
        <f>O12</f>
        <v>.</v>
      </c>
      <c r="H14" s="80" t="str">
        <f>IF(ISTEXT(G14),"",IF(G14&gt;=I14,IF(G14=I14,"△","○"),"●"))</f>
        <v/>
      </c>
      <c r="I14" s="77" t="str">
        <f>M12</f>
        <v>.</v>
      </c>
      <c r="J14" s="78" t="str">
        <f>O13</f>
        <v>.</v>
      </c>
      <c r="K14" s="80" t="str">
        <f>IF(ISTEXT(J14),"",IF(J14&gt;=L14,IF(J14=L14,"△","○"),"●"))</f>
        <v/>
      </c>
      <c r="L14" s="77" t="str">
        <f>M13</f>
        <v>.</v>
      </c>
      <c r="M14" s="105"/>
      <c r="N14" s="105" t="s">
        <v>16</v>
      </c>
      <c r="O14" s="106"/>
      <c r="P14" s="114"/>
      <c r="Q14" s="81"/>
      <c r="R14" s="81"/>
      <c r="S14" s="79"/>
      <c r="T14" s="205"/>
      <c r="U14" s="6"/>
      <c r="V14" s="6"/>
      <c r="W14" s="6"/>
      <c r="X14" s="6"/>
      <c r="Y14" s="6"/>
      <c r="Z14" s="6"/>
      <c r="AA14" s="115"/>
      <c r="AB14" s="115"/>
      <c r="AC14" s="116"/>
      <c r="AD14" s="6"/>
      <c r="AE14" s="6"/>
      <c r="AF14" s="6"/>
      <c r="AG14" s="6"/>
    </row>
    <row r="15" spans="2:33" ht="27.95" customHeight="1" x14ac:dyDescent="0.15">
      <c r="B15" s="6"/>
      <c r="C15" s="13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15"/>
      <c r="AB15" s="115"/>
      <c r="AC15" s="116"/>
      <c r="AD15" s="6"/>
      <c r="AE15" s="6"/>
      <c r="AF15" s="6"/>
      <c r="AG15" s="6"/>
    </row>
    <row r="17" spans="2:33" ht="20.100000000000001" customHeight="1" x14ac:dyDescent="0.15"/>
    <row r="18" spans="2:33" ht="20.100000000000001" customHeight="1" x14ac:dyDescent="0.15"/>
    <row r="19" spans="2:33" ht="20.100000000000001" customHeight="1" x14ac:dyDescent="0.15">
      <c r="B19" s="97" t="str">
        <f>ﾃﾞｰﾀﾃｰﾌﾞﾙ!C1</f>
        <v>challengecupU-10</v>
      </c>
      <c r="W19" s="55"/>
      <c r="AG19" s="55"/>
    </row>
    <row r="20" spans="2:33" ht="15.95" customHeight="1" x14ac:dyDescent="0.15">
      <c r="B20" s="55" t="str">
        <f>ﾃﾞｰﾀﾃｰﾌﾞﾙ!C4</f>
        <v>U-10</v>
      </c>
      <c r="G20" s="128" t="s">
        <v>92</v>
      </c>
      <c r="H20" s="129"/>
      <c r="I20" s="129"/>
      <c r="J20" s="130"/>
    </row>
    <row r="21" spans="2:33" ht="24" customHeight="1" x14ac:dyDescent="0.15">
      <c r="B21" s="84" t="s">
        <v>71</v>
      </c>
      <c r="G21" s="257" t="str">
        <f>ﾃﾞｰﾀﾃｰﾌﾞﾙ!C29</f>
        <v>.</v>
      </c>
      <c r="H21" s="258"/>
      <c r="I21" s="258"/>
      <c r="J21" s="259"/>
    </row>
    <row r="22" spans="2:33" ht="15.95" customHeight="1" x14ac:dyDescent="0.15">
      <c r="I22" s="135"/>
      <c r="J22" s="121"/>
      <c r="L22" s="128" t="s">
        <v>93</v>
      </c>
      <c r="M22" s="186"/>
      <c r="N22" s="186"/>
      <c r="O22" s="219"/>
      <c r="P22" s="216"/>
      <c r="Q22" s="216"/>
      <c r="R22" s="216"/>
      <c r="S22" s="217"/>
      <c r="T22" s="217"/>
      <c r="U22" s="217"/>
    </row>
    <row r="23" spans="2:33" ht="24" customHeight="1" x14ac:dyDescent="0.15">
      <c r="F23" s="83"/>
      <c r="G23" s="134"/>
      <c r="H23" s="134" t="str">
        <f>ﾀｲﾑｽｹｼﾞｭｰﾙ!E17</f>
        <v>.</v>
      </c>
      <c r="I23" s="133" t="str">
        <f>ﾀｲﾑｽｹｼﾞｭｰﾙ!G17</f>
        <v>.</v>
      </c>
      <c r="J23" s="134"/>
      <c r="K23" s="83"/>
      <c r="L23" s="260" t="str">
        <f>ﾃﾞｰﾀﾃｰﾌﾞﾙ!C30</f>
        <v>.</v>
      </c>
      <c r="M23" s="261"/>
      <c r="N23" s="261"/>
      <c r="O23" s="262"/>
      <c r="P23" s="218"/>
      <c r="Q23" s="218"/>
      <c r="R23" s="218"/>
      <c r="S23" s="218"/>
      <c r="T23" s="218"/>
      <c r="U23" s="218"/>
    </row>
    <row r="24" spans="2:33" ht="20.100000000000001" customHeight="1" x14ac:dyDescent="0.15">
      <c r="F24" s="83"/>
      <c r="G24" s="165"/>
      <c r="H24" s="131"/>
      <c r="I24" s="131"/>
      <c r="J24" s="132"/>
      <c r="K24" s="83"/>
    </row>
    <row r="25" spans="2:33" ht="20.100000000000001" customHeight="1" x14ac:dyDescent="0.15">
      <c r="F25" s="83" t="str">
        <f>ﾀｲﾑｽｹｼﾞｭｰﾙ!E13</f>
        <v>.</v>
      </c>
      <c r="G25" s="133" t="str">
        <f>ﾀｲﾑｽｹｼﾞｭｰﾙ!G13</f>
        <v>.</v>
      </c>
      <c r="H25" s="83"/>
      <c r="I25" s="83"/>
      <c r="J25" s="137" t="str">
        <f>ﾀｲﾑｽｹｼﾞｭｰﾙ!L13</f>
        <v>.</v>
      </c>
      <c r="K25" s="83" t="str">
        <f>ﾀｲﾑｽｹｼﾞｭｰﾙ!N13</f>
        <v>.</v>
      </c>
      <c r="L25" s="83"/>
      <c r="M25" s="83"/>
      <c r="N25" s="83"/>
      <c r="O25" s="83"/>
      <c r="P25" s="83"/>
      <c r="Q25" s="83"/>
      <c r="R25" s="83"/>
    </row>
    <row r="26" spans="2:33" ht="20.100000000000001" customHeight="1" x14ac:dyDescent="0.15">
      <c r="F26" s="135"/>
      <c r="H26" s="123"/>
      <c r="I26" s="136"/>
      <c r="J26" s="135"/>
      <c r="K26" s="125"/>
    </row>
    <row r="27" spans="2:33" ht="20.100000000000001" customHeight="1" x14ac:dyDescent="0.15">
      <c r="F27" s="124"/>
      <c r="G27" s="122"/>
      <c r="H27" s="124"/>
      <c r="I27" s="126"/>
      <c r="K27" s="126"/>
    </row>
    <row r="28" spans="2:33" ht="20.100000000000001" customHeight="1" x14ac:dyDescent="0.15">
      <c r="E28" s="263" t="s">
        <v>69</v>
      </c>
      <c r="F28" s="264"/>
      <c r="G28" s="263" t="s">
        <v>66</v>
      </c>
      <c r="H28" s="264"/>
      <c r="I28" s="263" t="s">
        <v>70</v>
      </c>
      <c r="J28" s="242"/>
      <c r="K28" s="263" t="s">
        <v>65</v>
      </c>
      <c r="L28" s="264"/>
      <c r="M28" s="187"/>
      <c r="N28" s="187"/>
      <c r="O28" s="187"/>
      <c r="P28" s="187"/>
      <c r="Q28" s="187"/>
      <c r="R28" s="187"/>
    </row>
    <row r="29" spans="2:33" ht="20.100000000000001" customHeight="1" x14ac:dyDescent="0.15">
      <c r="E29" s="246" t="str">
        <f>ﾃﾞｰﾀﾃｰﾌﾞﾙ!C33</f>
        <v>.</v>
      </c>
      <c r="F29" s="247"/>
      <c r="G29" s="248" t="str">
        <f>ﾃﾞｰﾀﾃｰﾌﾞﾙ!C38</f>
        <v>.</v>
      </c>
      <c r="H29" s="247"/>
      <c r="I29" s="246" t="str">
        <f>ﾃﾞｰﾀﾃｰﾌﾞﾙ!C37</f>
        <v>.</v>
      </c>
      <c r="J29" s="247"/>
      <c r="K29" s="246" t="str">
        <f>ﾃﾞｰﾀﾃｰﾌﾞﾙ!C34</f>
        <v>.</v>
      </c>
      <c r="L29" s="247"/>
      <c r="M29" s="188"/>
      <c r="N29" s="188"/>
      <c r="O29" s="188"/>
      <c r="P29" s="188"/>
      <c r="Q29" s="188"/>
      <c r="R29" s="188"/>
    </row>
    <row r="30" spans="2:33" ht="20.100000000000001" customHeight="1" x14ac:dyDescent="0.15">
      <c r="E30" s="248"/>
      <c r="F30" s="247"/>
      <c r="G30" s="248"/>
      <c r="H30" s="247"/>
      <c r="I30" s="248"/>
      <c r="J30" s="247"/>
      <c r="K30" s="248"/>
      <c r="L30" s="247"/>
      <c r="M30" s="188"/>
      <c r="N30" s="188"/>
      <c r="O30" s="188"/>
      <c r="P30" s="188"/>
      <c r="Q30" s="188"/>
      <c r="R30" s="188"/>
    </row>
    <row r="31" spans="2:33" ht="20.100000000000001" customHeight="1" x14ac:dyDescent="0.15">
      <c r="E31" s="248"/>
      <c r="F31" s="247"/>
      <c r="G31" s="248"/>
      <c r="H31" s="247"/>
      <c r="I31" s="248"/>
      <c r="J31" s="247"/>
      <c r="K31" s="248"/>
      <c r="L31" s="247"/>
      <c r="M31" s="188"/>
      <c r="N31" s="188"/>
      <c r="O31" s="188"/>
      <c r="P31" s="188"/>
      <c r="Q31" s="188"/>
      <c r="R31" s="188"/>
    </row>
    <row r="32" spans="2:33" ht="20.100000000000001" customHeight="1" x14ac:dyDescent="0.15">
      <c r="E32" s="248"/>
      <c r="F32" s="247"/>
      <c r="G32" s="248"/>
      <c r="H32" s="247"/>
      <c r="I32" s="248"/>
      <c r="J32" s="247"/>
      <c r="K32" s="248"/>
      <c r="L32" s="247"/>
      <c r="M32" s="188"/>
      <c r="N32" s="188"/>
      <c r="O32" s="188"/>
      <c r="P32" s="188"/>
      <c r="Q32" s="188"/>
      <c r="R32" s="188"/>
    </row>
    <row r="33" spans="2:31" ht="20.100000000000001" customHeight="1" x14ac:dyDescent="0.15">
      <c r="E33" s="248"/>
      <c r="F33" s="247"/>
      <c r="G33" s="248"/>
      <c r="H33" s="247"/>
      <c r="I33" s="248"/>
      <c r="J33" s="247"/>
      <c r="K33" s="248"/>
      <c r="L33" s="247"/>
      <c r="M33" s="188"/>
      <c r="N33" s="188"/>
      <c r="O33" s="188"/>
      <c r="P33" s="188"/>
      <c r="Q33" s="188"/>
      <c r="R33" s="188"/>
    </row>
    <row r="34" spans="2:31" ht="20.100000000000001" customHeight="1" x14ac:dyDescent="0.15">
      <c r="E34" s="249"/>
      <c r="F34" s="250"/>
      <c r="G34" s="249"/>
      <c r="H34" s="250"/>
      <c r="I34" s="249"/>
      <c r="J34" s="250"/>
      <c r="K34" s="249"/>
      <c r="L34" s="250"/>
      <c r="M34" s="188"/>
      <c r="N34" s="188"/>
      <c r="O34" s="188"/>
      <c r="P34" s="188"/>
      <c r="Q34" s="188"/>
      <c r="R34" s="188"/>
    </row>
    <row r="35" spans="2:31" ht="20.100000000000001" customHeight="1" x14ac:dyDescent="0.15">
      <c r="F35" s="121"/>
      <c r="G35" s="172"/>
      <c r="H35" s="171"/>
      <c r="I35" s="171"/>
      <c r="J35" s="173"/>
      <c r="K35" s="121"/>
    </row>
    <row r="36" spans="2:31" ht="20.100000000000001" customHeight="1" x14ac:dyDescent="0.15">
      <c r="H36" s="134" t="str">
        <f>ﾀｲﾑｽｹｼﾞｭｰﾙ!L17</f>
        <v>.</v>
      </c>
      <c r="I36" s="133" t="str">
        <f>ﾀｲﾑｽｹｼﾞｭｰﾙ!N17</f>
        <v>.</v>
      </c>
      <c r="J36" s="122"/>
    </row>
    <row r="37" spans="2:31" ht="15.95" customHeight="1" x14ac:dyDescent="0.15">
      <c r="G37" s="128" t="s">
        <v>94</v>
      </c>
      <c r="H37" s="129"/>
      <c r="I37" s="129"/>
      <c r="J37" s="130"/>
    </row>
    <row r="38" spans="2:31" ht="24" customHeight="1" x14ac:dyDescent="0.15">
      <c r="G38" s="260">
        <f>ﾃﾞｰﾀﾃｰﾌﾞﾙ!C31</f>
        <v>0</v>
      </c>
      <c r="H38" s="261"/>
      <c r="I38" s="261"/>
      <c r="J38" s="262"/>
    </row>
    <row r="39" spans="2:31" ht="20.100000000000001" customHeight="1" x14ac:dyDescent="0.15">
      <c r="G39" s="83"/>
      <c r="H39" s="83"/>
      <c r="I39" s="83"/>
      <c r="J39" s="83"/>
    </row>
    <row r="40" spans="2:31" ht="20.100000000000001" customHeight="1" x14ac:dyDescent="0.15"/>
    <row r="41" spans="2:31" ht="20.100000000000001" customHeight="1" x14ac:dyDescent="0.15">
      <c r="B41" s="85" t="s">
        <v>72</v>
      </c>
      <c r="D41" t="s">
        <v>67</v>
      </c>
      <c r="H41" t="s">
        <v>130</v>
      </c>
      <c r="L41" t="s">
        <v>129</v>
      </c>
      <c r="P41" t="s">
        <v>131</v>
      </c>
    </row>
    <row r="42" spans="2:31" ht="20.100000000000001" customHeight="1" x14ac:dyDescent="0.15">
      <c r="D42" s="240" t="str">
        <f>ﾃﾞｰﾀﾃｰﾌﾞﾙ!C35</f>
        <v>.</v>
      </c>
      <c r="E42" s="241"/>
      <c r="F42" s="242"/>
      <c r="G42" s="127"/>
      <c r="H42" s="240" t="str">
        <f>ﾃﾞｰﾀﾃｰﾌﾞﾙ!C40</f>
        <v>.</v>
      </c>
      <c r="I42" s="241"/>
      <c r="J42" s="242"/>
      <c r="K42" s="83"/>
      <c r="L42" s="240" t="str">
        <f>ﾃﾞｰﾀﾃｰﾌﾞﾙ!C36</f>
        <v>.</v>
      </c>
      <c r="M42" s="251"/>
      <c r="N42" s="252"/>
      <c r="O42" s="127"/>
      <c r="P42" s="240" t="str">
        <f>ﾃﾞｰﾀﾃｰﾌﾞﾙ!C39</f>
        <v>.</v>
      </c>
      <c r="Q42" s="241"/>
      <c r="R42" s="242"/>
    </row>
    <row r="43" spans="2:31" ht="20.100000000000001" customHeight="1" x14ac:dyDescent="0.15">
      <c r="D43" s="243"/>
      <c r="E43" s="244"/>
      <c r="F43" s="245"/>
      <c r="G43" s="83" t="s">
        <v>73</v>
      </c>
      <c r="H43" s="243"/>
      <c r="I43" s="244"/>
      <c r="J43" s="245"/>
      <c r="K43" s="83"/>
      <c r="L43" s="253"/>
      <c r="M43" s="254"/>
      <c r="N43" s="255"/>
      <c r="O43" s="83" t="s">
        <v>73</v>
      </c>
      <c r="P43" s="243"/>
      <c r="Q43" s="244"/>
      <c r="R43" s="245"/>
      <c r="AE43" s="83"/>
    </row>
    <row r="44" spans="2:31" ht="20.100000000000001" customHeight="1" x14ac:dyDescent="0.15">
      <c r="D44" t="s">
        <v>67</v>
      </c>
      <c r="H44" t="s">
        <v>68</v>
      </c>
      <c r="L44" t="s">
        <v>129</v>
      </c>
      <c r="P44" t="s">
        <v>130</v>
      </c>
    </row>
    <row r="45" spans="2:31" ht="20.100000000000001" customHeight="1" x14ac:dyDescent="0.15">
      <c r="D45" s="240" t="str">
        <f>ﾃﾞｰﾀﾃｰﾌﾞﾙ!C35</f>
        <v>.</v>
      </c>
      <c r="E45" s="241"/>
      <c r="F45" s="242"/>
      <c r="G45" s="127"/>
      <c r="H45" s="240" t="str">
        <f>ﾃﾞｰﾀﾃｰﾌﾞﾙ!C39</f>
        <v>.</v>
      </c>
      <c r="I45" s="241"/>
      <c r="J45" s="242"/>
      <c r="K45" s="83"/>
      <c r="L45" s="240" t="str">
        <f>ﾃﾞｰﾀﾃｰﾌﾞﾙ!C36</f>
        <v>.</v>
      </c>
      <c r="M45" s="251"/>
      <c r="N45" s="252"/>
      <c r="O45" s="127"/>
      <c r="P45" s="240" t="str">
        <f>ﾃﾞｰﾀﾃｰﾌﾞﾙ!C40</f>
        <v>.</v>
      </c>
      <c r="Q45" s="241"/>
      <c r="R45" s="242"/>
    </row>
    <row r="46" spans="2:31" ht="20.100000000000001" customHeight="1" x14ac:dyDescent="0.15">
      <c r="D46" s="243"/>
      <c r="E46" s="244"/>
      <c r="F46" s="245"/>
      <c r="G46" s="83" t="s">
        <v>73</v>
      </c>
      <c r="H46" s="243"/>
      <c r="I46" s="244"/>
      <c r="J46" s="245"/>
      <c r="K46" s="83"/>
      <c r="L46" s="253"/>
      <c r="M46" s="254"/>
      <c r="N46" s="255"/>
      <c r="O46" s="83" t="s">
        <v>73</v>
      </c>
      <c r="P46" s="243"/>
      <c r="Q46" s="244"/>
      <c r="R46" s="245"/>
      <c r="AE46" s="83"/>
    </row>
    <row r="47" spans="2:31" ht="20.100000000000001" customHeight="1" x14ac:dyDescent="0.15"/>
    <row r="48" spans="2:3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</sheetData>
  <mergeCells count="20">
    <mergeCell ref="K28:L28"/>
    <mergeCell ref="I28:J28"/>
    <mergeCell ref="E29:F34"/>
    <mergeCell ref="G29:H34"/>
    <mergeCell ref="L23:O23"/>
    <mergeCell ref="B2:J2"/>
    <mergeCell ref="G21:J21"/>
    <mergeCell ref="G38:J38"/>
    <mergeCell ref="E28:F28"/>
    <mergeCell ref="G28:H28"/>
    <mergeCell ref="P45:R46"/>
    <mergeCell ref="P42:R43"/>
    <mergeCell ref="D42:F43"/>
    <mergeCell ref="K29:L34"/>
    <mergeCell ref="I29:J34"/>
    <mergeCell ref="H42:J43"/>
    <mergeCell ref="D45:F46"/>
    <mergeCell ref="H45:J46"/>
    <mergeCell ref="L42:N43"/>
    <mergeCell ref="L45:N46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2"/>
  <sheetViews>
    <sheetView topLeftCell="A8" zoomScale="90" zoomScaleNormal="90" workbookViewId="0">
      <selection activeCell="B20" sqref="B20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92" t="str">
        <f>ﾃﾞｰﾀﾃｰﾌﾞﾙ!C1</f>
        <v>challengecupU-10</v>
      </c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1:16" ht="24" x14ac:dyDescent="0.15">
      <c r="B2" s="302">
        <f>ﾃﾞｰﾀﾃｰﾌﾞﾙ!C2</f>
        <v>44934</v>
      </c>
      <c r="C2" s="303"/>
      <c r="D2" s="303"/>
      <c r="E2" s="96" t="s">
        <v>82</v>
      </c>
      <c r="F2" s="304">
        <f>WEEKDAY(B2,1)</f>
        <v>1</v>
      </c>
      <c r="G2" s="304"/>
      <c r="H2" s="89" t="s">
        <v>83</v>
      </c>
      <c r="I2" s="1"/>
      <c r="J2" s="1"/>
      <c r="K2" s="89" t="str">
        <f>ﾃﾞｰﾀﾃｰﾌﾞﾙ!C4</f>
        <v>U-10</v>
      </c>
      <c r="L2" s="301" t="str">
        <f>ﾃﾞｰﾀﾃｰﾌﾞﾙ!C5</f>
        <v>15-5-15</v>
      </c>
      <c r="M2" s="224"/>
      <c r="N2" s="224"/>
      <c r="O2" s="224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5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5"/>
    </row>
    <row r="5" spans="1:16" ht="33" customHeight="1" thickBot="1" x14ac:dyDescent="0.2">
      <c r="A5" s="62"/>
      <c r="B5" s="63"/>
      <c r="C5" s="297" t="s">
        <v>118</v>
      </c>
      <c r="D5" s="298"/>
      <c r="E5" s="299"/>
      <c r="F5" s="299"/>
      <c r="G5" s="299"/>
      <c r="H5" s="299"/>
      <c r="I5" s="300"/>
      <c r="J5" s="294" t="s">
        <v>119</v>
      </c>
      <c r="K5" s="295"/>
      <c r="L5" s="295"/>
      <c r="M5" s="295"/>
      <c r="N5" s="295"/>
      <c r="O5" s="295"/>
      <c r="P5" s="296"/>
    </row>
    <row r="6" spans="1:16" ht="39.950000000000003" customHeight="1" thickBot="1" x14ac:dyDescent="0.2">
      <c r="A6" s="69"/>
      <c r="B6" s="70" t="s">
        <v>7</v>
      </c>
      <c r="C6" s="71" t="s">
        <v>8</v>
      </c>
      <c r="D6" s="72" t="s">
        <v>13</v>
      </c>
      <c r="E6" s="293" t="s">
        <v>9</v>
      </c>
      <c r="F6" s="293"/>
      <c r="G6" s="293"/>
      <c r="H6" s="72" t="s">
        <v>14</v>
      </c>
      <c r="I6" s="73" t="s">
        <v>10</v>
      </c>
      <c r="J6" s="71" t="s">
        <v>8</v>
      </c>
      <c r="K6" s="72" t="s">
        <v>15</v>
      </c>
      <c r="L6" s="293" t="s">
        <v>9</v>
      </c>
      <c r="M6" s="293"/>
      <c r="N6" s="293"/>
      <c r="O6" s="72" t="s">
        <v>14</v>
      </c>
      <c r="P6" s="73" t="s">
        <v>10</v>
      </c>
    </row>
    <row r="7" spans="1:16" ht="39.950000000000003" customHeight="1" x14ac:dyDescent="0.15">
      <c r="A7" s="152">
        <v>1</v>
      </c>
      <c r="B7" s="153">
        <v>0.39583333333333331</v>
      </c>
      <c r="C7" s="64" t="s">
        <v>6</v>
      </c>
      <c r="D7" s="65" t="str">
        <f>ﾃﾞｰﾀﾃｰﾌﾞﾙ!F24</f>
        <v>加西FCレッド</v>
      </c>
      <c r="E7" s="66" t="s">
        <v>111</v>
      </c>
      <c r="F7" s="67" t="s">
        <v>17</v>
      </c>
      <c r="G7" s="68" t="s">
        <v>111</v>
      </c>
      <c r="H7" s="65" t="str">
        <f>ﾃﾞｰﾀﾃｰﾌﾞﾙ!H24</f>
        <v>SVICFA</v>
      </c>
      <c r="I7" s="150" t="str">
        <f>ﾃﾞｰﾀﾃｰﾌﾞﾙ!D24</f>
        <v>加西FCホワイト</v>
      </c>
      <c r="J7" s="64" t="s">
        <v>6</v>
      </c>
      <c r="K7" s="65" t="str">
        <f>ﾃﾞｰﾀﾃｰﾌﾞﾙ!J24</f>
        <v>社FCジュニア</v>
      </c>
      <c r="L7" s="66" t="s">
        <v>111</v>
      </c>
      <c r="M7" s="67" t="s">
        <v>17</v>
      </c>
      <c r="N7" s="68" t="s">
        <v>111</v>
      </c>
      <c r="O7" s="65" t="str">
        <f>ﾃﾞｰﾀﾃｰﾌﾞﾙ!L24</f>
        <v>夢前蹴球団</v>
      </c>
      <c r="P7" s="98" t="str">
        <f>ﾃﾞｰﾀﾃｰﾌﾞﾙ!M24</f>
        <v>神戸コスモFC</v>
      </c>
    </row>
    <row r="8" spans="1:16" ht="39.950000000000003" customHeight="1" x14ac:dyDescent="0.15">
      <c r="A8" s="56">
        <v>2</v>
      </c>
      <c r="B8" s="154">
        <v>0.4236111111111111</v>
      </c>
      <c r="C8" s="61" t="s">
        <v>12</v>
      </c>
      <c r="D8" s="4" t="str">
        <f>ﾃﾞｰﾀﾃｰﾌﾞﾙ!F25</f>
        <v>加西FCホワイト</v>
      </c>
      <c r="E8" s="57" t="s">
        <v>111</v>
      </c>
      <c r="F8" s="59" t="s">
        <v>17</v>
      </c>
      <c r="G8" s="58" t="s">
        <v>111</v>
      </c>
      <c r="H8" s="4" t="str">
        <f>ﾃﾞｰﾀﾃｰﾌﾞﾙ!H25</f>
        <v>神戸コスモFC</v>
      </c>
      <c r="I8" s="150" t="str">
        <f>ﾃﾞｰﾀﾃｰﾌﾞﾙ!D25</f>
        <v>加西FCレッド</v>
      </c>
      <c r="J8" s="61" t="s">
        <v>12</v>
      </c>
      <c r="K8" s="4" t="str">
        <f>ﾃﾞｰﾀﾃｰﾌﾞﾙ!J25</f>
        <v>クリアテイーバー尼崎</v>
      </c>
      <c r="L8" s="57" t="s">
        <v>111</v>
      </c>
      <c r="M8" s="59" t="s">
        <v>17</v>
      </c>
      <c r="N8" s="58" t="s">
        <v>111</v>
      </c>
      <c r="O8" s="4" t="str">
        <f>ﾃﾞｰﾀﾃｰﾌﾞﾙ!L25</f>
        <v>旭FCジュニア</v>
      </c>
      <c r="P8" s="98" t="str">
        <f>ﾃﾞｰﾀﾃｰﾌﾞﾙ!M25</f>
        <v>SVICFA</v>
      </c>
    </row>
    <row r="9" spans="1:16" ht="39.950000000000003" customHeight="1" x14ac:dyDescent="0.15">
      <c r="A9" s="56">
        <v>3</v>
      </c>
      <c r="B9" s="155">
        <v>0.4513888888888889</v>
      </c>
      <c r="C9" s="61" t="s">
        <v>6</v>
      </c>
      <c r="D9" s="4" t="str">
        <f>ﾃﾞｰﾀﾃｰﾌﾞﾙ!F26</f>
        <v>加西FCレッド</v>
      </c>
      <c r="E9" s="57" t="s">
        <v>111</v>
      </c>
      <c r="F9" s="59" t="s">
        <v>17</v>
      </c>
      <c r="G9" s="58" t="s">
        <v>111</v>
      </c>
      <c r="H9" s="4" t="str">
        <f>ﾃﾞｰﾀﾃｰﾌﾞﾙ!H26</f>
        <v>社FCジュニア</v>
      </c>
      <c r="I9" s="150" t="str">
        <f>ﾃﾞｰﾀﾃｰﾌﾞﾙ!D26</f>
        <v>クリアテイーバー尼崎</v>
      </c>
      <c r="J9" s="61" t="s">
        <v>6</v>
      </c>
      <c r="K9" s="4" t="str">
        <f>ﾃﾞｰﾀﾃｰﾌﾞﾙ!J26</f>
        <v>SVICFA</v>
      </c>
      <c r="L9" s="57" t="s">
        <v>111</v>
      </c>
      <c r="M9" s="59" t="s">
        <v>17</v>
      </c>
      <c r="N9" s="58" t="s">
        <v>111</v>
      </c>
      <c r="O9" s="4" t="str">
        <f>ﾃﾞｰﾀﾃｰﾌﾞﾙ!L26</f>
        <v>夢前蹴球団</v>
      </c>
      <c r="P9" s="98" t="str">
        <f>ﾃﾞｰﾀﾃｰﾌﾞﾙ!M26</f>
        <v>旭FCジュニア</v>
      </c>
    </row>
    <row r="10" spans="1:16" ht="39.950000000000003" customHeight="1" x14ac:dyDescent="0.15">
      <c r="A10" s="56">
        <v>4</v>
      </c>
      <c r="B10" s="154">
        <v>0.47916666666666669</v>
      </c>
      <c r="C10" s="61" t="s">
        <v>12</v>
      </c>
      <c r="D10" s="4" t="str">
        <f>ﾃﾞｰﾀﾃｰﾌﾞﾙ!F27</f>
        <v>加西FCホワイト</v>
      </c>
      <c r="E10" s="57" t="s">
        <v>111</v>
      </c>
      <c r="F10" s="59" t="s">
        <v>17</v>
      </c>
      <c r="G10" s="58" t="s">
        <v>111</v>
      </c>
      <c r="H10" s="4" t="str">
        <f>ﾃﾞｰﾀﾃｰﾌﾞﾙ!H27</f>
        <v>クリアテイーバー尼崎</v>
      </c>
      <c r="I10" s="150" t="str">
        <f>ﾃﾞｰﾀﾃｰﾌﾞﾙ!D27</f>
        <v>社FCジュニア</v>
      </c>
      <c r="J10" s="61" t="s">
        <v>12</v>
      </c>
      <c r="K10" s="4" t="str">
        <f>ﾃﾞｰﾀﾃｰﾌﾞﾙ!J27</f>
        <v>神戸コスモFC</v>
      </c>
      <c r="L10" s="57" t="s">
        <v>111</v>
      </c>
      <c r="M10" s="59" t="s">
        <v>17</v>
      </c>
      <c r="N10" s="58" t="s">
        <v>111</v>
      </c>
      <c r="O10" s="4" t="str">
        <f>ﾃﾞｰﾀﾃｰﾌﾞﾙ!L27</f>
        <v>旭FCジュニア</v>
      </c>
      <c r="P10" s="98" t="str">
        <f>ﾃﾞｰﾀﾃｰﾌﾞﾙ!M27</f>
        <v>夢前蹴球団</v>
      </c>
    </row>
    <row r="11" spans="1:16" ht="14.1" customHeight="1" x14ac:dyDescent="0.15">
      <c r="A11" s="274">
        <v>5</v>
      </c>
      <c r="B11" s="280">
        <v>0.52083333333333337</v>
      </c>
      <c r="C11" s="279" t="s">
        <v>57</v>
      </c>
      <c r="D11" s="145" t="s">
        <v>101</v>
      </c>
      <c r="E11" s="271" t="s">
        <v>111</v>
      </c>
      <c r="F11" s="268" t="s">
        <v>17</v>
      </c>
      <c r="G11" s="265" t="s">
        <v>111</v>
      </c>
      <c r="H11" s="145" t="s">
        <v>126</v>
      </c>
      <c r="I11" s="151" t="s">
        <v>98</v>
      </c>
      <c r="J11" s="279" t="s">
        <v>58</v>
      </c>
      <c r="K11" s="145" t="s">
        <v>123</v>
      </c>
      <c r="L11" s="271" t="s">
        <v>111</v>
      </c>
      <c r="M11" s="268" t="s">
        <v>17</v>
      </c>
      <c r="N11" s="265" t="s">
        <v>111</v>
      </c>
      <c r="O11" s="145" t="s">
        <v>103</v>
      </c>
      <c r="P11" s="146" t="s">
        <v>99</v>
      </c>
    </row>
    <row r="12" spans="1:16" ht="26.1" customHeight="1" x14ac:dyDescent="0.15">
      <c r="A12" s="275"/>
      <c r="B12" s="281"/>
      <c r="C12" s="275"/>
      <c r="D12" s="65" t="str">
        <f>ﾃﾞｰﾀﾃｰﾌﾞﾙ!C35</f>
        <v>.</v>
      </c>
      <c r="E12" s="287"/>
      <c r="F12" s="278"/>
      <c r="G12" s="291"/>
      <c r="H12" s="65" t="str">
        <f>ﾃﾞｰﾀﾃｰﾌﾞﾙ!C40</f>
        <v>.</v>
      </c>
      <c r="I12" s="160" t="str">
        <f>ﾃﾞｰﾀﾃｰﾌﾞﾙ!C33</f>
        <v>.</v>
      </c>
      <c r="J12" s="275"/>
      <c r="K12" s="65" t="str">
        <f>ﾃﾞｰﾀﾃｰﾌﾞﾙ!C36</f>
        <v>.</v>
      </c>
      <c r="L12" s="287"/>
      <c r="M12" s="278"/>
      <c r="N12" s="291"/>
      <c r="O12" s="161" t="str">
        <f>ﾃﾞｰﾀﾃｰﾌﾞﾙ!C39</f>
        <v>.</v>
      </c>
      <c r="P12" s="156" t="str">
        <f>ﾃﾞｰﾀﾃｰﾌﾞﾙ!C37</f>
        <v>.</v>
      </c>
    </row>
    <row r="13" spans="1:16" ht="14.1" customHeight="1" x14ac:dyDescent="0.15">
      <c r="A13" s="274">
        <v>6</v>
      </c>
      <c r="B13" s="280">
        <v>0.54861111111111105</v>
      </c>
      <c r="C13" s="279" t="s">
        <v>59</v>
      </c>
      <c r="D13" s="145" t="s">
        <v>96</v>
      </c>
      <c r="E13" s="271" t="s">
        <v>111</v>
      </c>
      <c r="F13" s="268" t="s">
        <v>17</v>
      </c>
      <c r="G13" s="265" t="s">
        <v>111</v>
      </c>
      <c r="H13" s="145" t="s">
        <v>124</v>
      </c>
      <c r="I13" s="151" t="s">
        <v>121</v>
      </c>
      <c r="J13" s="279" t="s">
        <v>59</v>
      </c>
      <c r="K13" s="145" t="s">
        <v>99</v>
      </c>
      <c r="L13" s="271" t="s">
        <v>111</v>
      </c>
      <c r="M13" s="268" t="s">
        <v>17</v>
      </c>
      <c r="N13" s="265" t="s">
        <v>111</v>
      </c>
      <c r="O13" s="145" t="s">
        <v>125</v>
      </c>
      <c r="P13" s="146" t="s">
        <v>122</v>
      </c>
    </row>
    <row r="14" spans="1:16" ht="26.1" customHeight="1" x14ac:dyDescent="0.15">
      <c r="A14" s="275"/>
      <c r="B14" s="281"/>
      <c r="C14" s="275"/>
      <c r="D14" s="65" t="str">
        <f>ﾃﾞｰﾀﾃｰﾌﾞﾙ!C33</f>
        <v>.</v>
      </c>
      <c r="E14" s="287"/>
      <c r="F14" s="278"/>
      <c r="G14" s="291"/>
      <c r="H14" s="65" t="str">
        <f>ﾃﾞｰﾀﾃｰﾌﾞﾙ!C38</f>
        <v>.</v>
      </c>
      <c r="I14" s="160"/>
      <c r="J14" s="275"/>
      <c r="K14" s="65" t="str">
        <f>ﾃﾞｰﾀﾃｰﾌﾞﾙ!C37</f>
        <v>.</v>
      </c>
      <c r="L14" s="287"/>
      <c r="M14" s="278"/>
      <c r="N14" s="291"/>
      <c r="O14" s="65" t="str">
        <f>ﾃﾞｰﾀﾃｰﾌﾞﾙ!C34</f>
        <v>.</v>
      </c>
      <c r="P14" s="156"/>
    </row>
    <row r="15" spans="1:16" ht="14.1" customHeight="1" x14ac:dyDescent="0.15">
      <c r="A15" s="274">
        <v>7</v>
      </c>
      <c r="B15" s="280">
        <v>0.57638888888888895</v>
      </c>
      <c r="C15" s="279" t="s">
        <v>58</v>
      </c>
      <c r="D15" s="145" t="s">
        <v>123</v>
      </c>
      <c r="E15" s="271" t="s">
        <v>111</v>
      </c>
      <c r="F15" s="268"/>
      <c r="G15" s="265" t="s">
        <v>111</v>
      </c>
      <c r="H15" s="145" t="s">
        <v>126</v>
      </c>
      <c r="I15" s="146" t="s">
        <v>124</v>
      </c>
      <c r="J15" s="279" t="s">
        <v>58</v>
      </c>
      <c r="K15" s="145" t="s">
        <v>101</v>
      </c>
      <c r="L15" s="271" t="s">
        <v>111</v>
      </c>
      <c r="M15" s="268" t="s">
        <v>17</v>
      </c>
      <c r="N15" s="265" t="s">
        <v>111</v>
      </c>
      <c r="O15" s="145" t="s">
        <v>103</v>
      </c>
      <c r="P15" s="146" t="s">
        <v>95</v>
      </c>
    </row>
    <row r="16" spans="1:16" ht="26.1" customHeight="1" x14ac:dyDescent="0.15">
      <c r="A16" s="275"/>
      <c r="B16" s="281"/>
      <c r="C16" s="275"/>
      <c r="D16" s="161" t="str">
        <f>ﾃﾞｰﾀﾃｰﾌﾞﾙ!C36</f>
        <v>.</v>
      </c>
      <c r="E16" s="273"/>
      <c r="F16" s="269"/>
      <c r="G16" s="266"/>
      <c r="H16" s="161" t="str">
        <f>ﾃﾞｰﾀﾃｰﾌﾞﾙ!C40</f>
        <v>.</v>
      </c>
      <c r="I16" s="157" t="str">
        <f>ﾃﾞｰﾀﾃｰﾌﾞﾙ!C38</f>
        <v>.</v>
      </c>
      <c r="J16" s="275"/>
      <c r="K16" s="161" t="str">
        <f>ﾃﾞｰﾀﾃｰﾌﾞﾙ!C35</f>
        <v>.</v>
      </c>
      <c r="L16" s="273"/>
      <c r="M16" s="269"/>
      <c r="N16" s="266"/>
      <c r="O16" s="65" t="str">
        <f>ﾃﾞｰﾀﾃｰﾌﾞﾙ!C39</f>
        <v>.</v>
      </c>
      <c r="P16" s="157" t="str">
        <f>ﾃﾞｰﾀﾃｰﾌﾞﾙ!C34</f>
        <v>.</v>
      </c>
    </row>
    <row r="17" spans="1:16" ht="14.1" customHeight="1" x14ac:dyDescent="0.15">
      <c r="A17" s="276">
        <v>8</v>
      </c>
      <c r="B17" s="282">
        <v>0.60416666666666663</v>
      </c>
      <c r="C17" s="286" t="s">
        <v>60</v>
      </c>
      <c r="D17" s="148" t="s">
        <v>97</v>
      </c>
      <c r="E17" s="284" t="s">
        <v>111</v>
      </c>
      <c r="F17" s="268" t="s">
        <v>17</v>
      </c>
      <c r="G17" s="289" t="s">
        <v>111</v>
      </c>
      <c r="H17" s="145" t="s">
        <v>100</v>
      </c>
      <c r="I17" s="149" t="s">
        <v>127</v>
      </c>
      <c r="J17" s="279" t="s">
        <v>61</v>
      </c>
      <c r="K17" s="147" t="s">
        <v>102</v>
      </c>
      <c r="L17" s="271" t="s">
        <v>111</v>
      </c>
      <c r="M17" s="268" t="s">
        <v>17</v>
      </c>
      <c r="N17" s="265" t="s">
        <v>111</v>
      </c>
      <c r="O17" s="145" t="s">
        <v>104</v>
      </c>
      <c r="P17" s="146" t="s">
        <v>128</v>
      </c>
    </row>
    <row r="18" spans="1:16" ht="26.1" customHeight="1" thickBot="1" x14ac:dyDescent="0.2">
      <c r="A18" s="277"/>
      <c r="B18" s="283"/>
      <c r="C18" s="277"/>
      <c r="D18" s="162"/>
      <c r="E18" s="285"/>
      <c r="F18" s="270"/>
      <c r="G18" s="290"/>
      <c r="H18" s="163"/>
      <c r="I18" s="159"/>
      <c r="J18" s="288"/>
      <c r="K18" s="164"/>
      <c r="L18" s="272"/>
      <c r="M18" s="270"/>
      <c r="N18" s="267"/>
      <c r="O18" s="163"/>
      <c r="P18" s="158"/>
    </row>
    <row r="19" spans="1:16" ht="24" customHeight="1" x14ac:dyDescent="0.15">
      <c r="B19" t="s">
        <v>117</v>
      </c>
      <c r="L19" s="138"/>
    </row>
    <row r="20" spans="1:16" ht="24" customHeight="1" x14ac:dyDescent="0.15"/>
    <row r="21" spans="1:16" ht="24" customHeight="1" x14ac:dyDescent="0.15"/>
    <row r="22" spans="1:16" ht="24" customHeight="1" x14ac:dyDescent="0.15"/>
    <row r="23" spans="1:16" ht="24" customHeight="1" x14ac:dyDescent="0.15"/>
    <row r="24" spans="1:16" ht="32.25" customHeight="1" x14ac:dyDescent="0.15"/>
    <row r="25" spans="1:16" ht="32.25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</sheetData>
  <mergeCells count="48">
    <mergeCell ref="A11:A12"/>
    <mergeCell ref="B11:B12"/>
    <mergeCell ref="C11:C12"/>
    <mergeCell ref="E11:E12"/>
    <mergeCell ref="F11:F12"/>
    <mergeCell ref="C1:O1"/>
    <mergeCell ref="E6:G6"/>
    <mergeCell ref="L6:N6"/>
    <mergeCell ref="J5:P5"/>
    <mergeCell ref="C5:I5"/>
    <mergeCell ref="L2:O2"/>
    <mergeCell ref="B2:D2"/>
    <mergeCell ref="F2:G2"/>
    <mergeCell ref="G11:G12"/>
    <mergeCell ref="M11:M12"/>
    <mergeCell ref="N11:N12"/>
    <mergeCell ref="J11:J12"/>
    <mergeCell ref="L11:L12"/>
    <mergeCell ref="J13:J14"/>
    <mergeCell ref="J17:J18"/>
    <mergeCell ref="G17:G18"/>
    <mergeCell ref="M13:M14"/>
    <mergeCell ref="N13:N14"/>
    <mergeCell ref="G13:G14"/>
    <mergeCell ref="L13:L14"/>
    <mergeCell ref="E15:E16"/>
    <mergeCell ref="A13:A14"/>
    <mergeCell ref="A15:A16"/>
    <mergeCell ref="A17:A18"/>
    <mergeCell ref="F13:F14"/>
    <mergeCell ref="F17:F18"/>
    <mergeCell ref="C13:C14"/>
    <mergeCell ref="C15:C16"/>
    <mergeCell ref="B15:B16"/>
    <mergeCell ref="B17:B18"/>
    <mergeCell ref="E17:E18"/>
    <mergeCell ref="C17:C18"/>
    <mergeCell ref="B13:B14"/>
    <mergeCell ref="E13:E14"/>
    <mergeCell ref="G15:G16"/>
    <mergeCell ref="N17:N18"/>
    <mergeCell ref="F15:F16"/>
    <mergeCell ref="M17:M18"/>
    <mergeCell ref="L17:L18"/>
    <mergeCell ref="M15:M16"/>
    <mergeCell ref="L15:L16"/>
    <mergeCell ref="N15:N16"/>
    <mergeCell ref="J15:J16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0"/>
  <sheetViews>
    <sheetView workbookViewId="0">
      <selection activeCell="D15" sqref="D15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55" customWidth="1"/>
    <col min="6" max="6" width="15.625" customWidth="1"/>
    <col min="7" max="7" width="2.625" customWidth="1"/>
    <col min="8" max="8" width="15.625" customWidth="1"/>
    <col min="9" max="9" width="4.625" style="55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76</v>
      </c>
      <c r="C1" s="90" t="s">
        <v>133</v>
      </c>
    </row>
    <row r="2" spans="1:14" x14ac:dyDescent="0.15">
      <c r="B2" t="s">
        <v>77</v>
      </c>
      <c r="C2" s="91">
        <v>44934</v>
      </c>
    </row>
    <row r="3" spans="1:14" x14ac:dyDescent="0.15">
      <c r="B3" t="s">
        <v>78</v>
      </c>
      <c r="C3" s="90" t="s">
        <v>134</v>
      </c>
      <c r="H3" s="178"/>
    </row>
    <row r="4" spans="1:14" x14ac:dyDescent="0.15">
      <c r="B4" t="s">
        <v>79</v>
      </c>
      <c r="C4" t="s">
        <v>135</v>
      </c>
    </row>
    <row r="5" spans="1:14" x14ac:dyDescent="0.15">
      <c r="B5" t="s">
        <v>81</v>
      </c>
      <c r="C5" s="95" t="s">
        <v>120</v>
      </c>
    </row>
    <row r="6" spans="1:14" x14ac:dyDescent="0.15">
      <c r="I6" s="90" t="s">
        <v>80</v>
      </c>
    </row>
    <row r="7" spans="1:14" x14ac:dyDescent="0.15">
      <c r="A7" s="166"/>
      <c r="C7" t="s">
        <v>64</v>
      </c>
      <c r="F7" t="s">
        <v>56</v>
      </c>
      <c r="I7" s="168"/>
      <c r="J7" s="169"/>
    </row>
    <row r="8" spans="1:14" x14ac:dyDescent="0.15">
      <c r="A8" s="167"/>
      <c r="B8" s="170">
        <v>1</v>
      </c>
      <c r="C8" s="176" t="s">
        <v>139</v>
      </c>
      <c r="D8" s="88" t="s">
        <v>113</v>
      </c>
      <c r="E8" s="119" t="s">
        <v>6</v>
      </c>
      <c r="F8" s="120">
        <f t="shared" ref="F8:F19" si="0">COUNTIF($E$24:$L$29,C8)</f>
        <v>2</v>
      </c>
      <c r="G8" s="30">
        <f>SUM(M8:N8)</f>
        <v>1</v>
      </c>
      <c r="H8" s="30"/>
      <c r="I8" s="220" t="s">
        <v>143</v>
      </c>
      <c r="J8" s="305" t="s">
        <v>136</v>
      </c>
      <c r="M8">
        <f t="shared" ref="M8:M19" si="1">COUNTIF($D$24:$D$29,C8)</f>
        <v>1</v>
      </c>
      <c r="N8">
        <f t="shared" ref="N8:N19" si="2">COUNTIF($M$24:$M$29,C8)</f>
        <v>0</v>
      </c>
    </row>
    <row r="9" spans="1:14" x14ac:dyDescent="0.15">
      <c r="A9" s="167"/>
      <c r="B9" s="170">
        <v>2</v>
      </c>
      <c r="C9" s="176" t="s">
        <v>137</v>
      </c>
      <c r="D9" s="88" t="s">
        <v>143</v>
      </c>
      <c r="E9" s="119" t="s">
        <v>6</v>
      </c>
      <c r="F9" s="120">
        <f t="shared" si="0"/>
        <v>2</v>
      </c>
      <c r="G9" s="30">
        <f t="shared" ref="G9:G19" si="3">SUM(M9:N9)</f>
        <v>1</v>
      </c>
      <c r="H9" s="39"/>
      <c r="I9" s="174" t="s">
        <v>143</v>
      </c>
      <c r="J9" s="305" t="s">
        <v>137</v>
      </c>
      <c r="M9">
        <f t="shared" si="1"/>
        <v>0</v>
      </c>
      <c r="N9">
        <f t="shared" si="2"/>
        <v>1</v>
      </c>
    </row>
    <row r="10" spans="1:14" x14ac:dyDescent="0.15">
      <c r="A10" s="167"/>
      <c r="B10" s="170">
        <v>3</v>
      </c>
      <c r="C10" s="176" t="s">
        <v>141</v>
      </c>
      <c r="D10" s="88" t="s">
        <v>113</v>
      </c>
      <c r="E10" s="119" t="s">
        <v>6</v>
      </c>
      <c r="F10" s="120">
        <f t="shared" si="0"/>
        <v>2</v>
      </c>
      <c r="G10" s="30">
        <f t="shared" si="3"/>
        <v>1</v>
      </c>
      <c r="H10" s="39"/>
      <c r="I10" s="174" t="s">
        <v>144</v>
      </c>
      <c r="J10" s="182" t="s">
        <v>138</v>
      </c>
      <c r="M10">
        <f t="shared" si="1"/>
        <v>1</v>
      </c>
      <c r="N10">
        <f t="shared" si="2"/>
        <v>0</v>
      </c>
    </row>
    <row r="11" spans="1:14" x14ac:dyDescent="0.15">
      <c r="A11" s="167"/>
      <c r="B11" s="170">
        <v>4</v>
      </c>
      <c r="C11" s="176" t="s">
        <v>138</v>
      </c>
      <c r="D11" s="88" t="s">
        <v>144</v>
      </c>
      <c r="E11" s="119" t="s">
        <v>12</v>
      </c>
      <c r="F11" s="120">
        <f t="shared" si="0"/>
        <v>2</v>
      </c>
      <c r="G11" s="30">
        <f t="shared" si="3"/>
        <v>1</v>
      </c>
      <c r="H11" s="39"/>
      <c r="I11" s="174" t="s">
        <v>145</v>
      </c>
      <c r="J11" s="305" t="s">
        <v>139</v>
      </c>
      <c r="M11">
        <f t="shared" si="1"/>
        <v>0</v>
      </c>
      <c r="N11">
        <f t="shared" si="2"/>
        <v>1</v>
      </c>
    </row>
    <row r="12" spans="1:14" x14ac:dyDescent="0.15">
      <c r="A12" s="167"/>
      <c r="B12" s="170">
        <v>5</v>
      </c>
      <c r="C12" s="176" t="s">
        <v>140</v>
      </c>
      <c r="D12" s="88" t="s">
        <v>113</v>
      </c>
      <c r="E12" s="119" t="s">
        <v>12</v>
      </c>
      <c r="F12" s="120">
        <f t="shared" si="0"/>
        <v>2</v>
      </c>
      <c r="G12" s="30">
        <f t="shared" si="3"/>
        <v>1</v>
      </c>
      <c r="H12" s="39"/>
      <c r="I12" s="174" t="s">
        <v>145</v>
      </c>
      <c r="J12" s="305" t="s">
        <v>140</v>
      </c>
      <c r="M12">
        <f t="shared" si="1"/>
        <v>1</v>
      </c>
      <c r="N12">
        <f t="shared" si="2"/>
        <v>0</v>
      </c>
    </row>
    <row r="13" spans="1:14" x14ac:dyDescent="0.15">
      <c r="A13" s="167"/>
      <c r="B13" s="170">
        <v>6</v>
      </c>
      <c r="C13" s="176" t="s">
        <v>136</v>
      </c>
      <c r="D13" s="88" t="s">
        <v>143</v>
      </c>
      <c r="E13" s="119" t="s">
        <v>12</v>
      </c>
      <c r="F13" s="120">
        <f t="shared" si="0"/>
        <v>2</v>
      </c>
      <c r="G13" s="30">
        <f t="shared" si="3"/>
        <v>1</v>
      </c>
      <c r="H13" s="30"/>
      <c r="I13" s="174" t="s">
        <v>145</v>
      </c>
      <c r="J13" s="305" t="s">
        <v>141</v>
      </c>
      <c r="M13">
        <f t="shared" si="1"/>
        <v>0</v>
      </c>
      <c r="N13">
        <f t="shared" si="2"/>
        <v>1</v>
      </c>
    </row>
    <row r="14" spans="1:14" x14ac:dyDescent="0.15">
      <c r="A14" s="167"/>
      <c r="B14" s="170">
        <v>7</v>
      </c>
      <c r="C14" s="176" t="s">
        <v>142</v>
      </c>
      <c r="D14" s="88" t="s">
        <v>146</v>
      </c>
      <c r="E14" s="119" t="s">
        <v>5</v>
      </c>
      <c r="F14" s="120">
        <f t="shared" si="0"/>
        <v>2</v>
      </c>
      <c r="G14" s="30">
        <f t="shared" si="3"/>
        <v>1</v>
      </c>
      <c r="H14" s="39"/>
      <c r="I14" s="174" t="s">
        <v>146</v>
      </c>
      <c r="J14" s="182" t="s">
        <v>142</v>
      </c>
      <c r="M14">
        <f t="shared" si="1"/>
        <v>1</v>
      </c>
      <c r="N14">
        <f t="shared" si="2"/>
        <v>0</v>
      </c>
    </row>
    <row r="15" spans="1:14" x14ac:dyDescent="0.15">
      <c r="A15" s="167"/>
      <c r="B15" s="170">
        <v>8</v>
      </c>
      <c r="C15" s="176" t="s">
        <v>114</v>
      </c>
      <c r="D15" s="88" t="s">
        <v>113</v>
      </c>
      <c r="E15" s="119" t="s">
        <v>5</v>
      </c>
      <c r="F15" s="120">
        <f t="shared" si="0"/>
        <v>2</v>
      </c>
      <c r="G15" s="30">
        <f t="shared" si="3"/>
        <v>1</v>
      </c>
      <c r="H15" s="30"/>
      <c r="I15" s="174" t="str">
        <f t="shared" ref="I9:I19" si="4">D15</f>
        <v>北播磨</v>
      </c>
      <c r="J15" s="305" t="str">
        <f t="shared" ref="J9:J19" si="5">C15</f>
        <v>旭FCジュニア</v>
      </c>
      <c r="M15">
        <f t="shared" si="1"/>
        <v>0</v>
      </c>
      <c r="N15">
        <f t="shared" si="2"/>
        <v>1</v>
      </c>
    </row>
    <row r="16" spans="1:14" hidden="1" x14ac:dyDescent="0.15">
      <c r="A16" s="167"/>
      <c r="B16" s="170">
        <v>9</v>
      </c>
      <c r="C16" s="176">
        <v>9</v>
      </c>
      <c r="D16" s="88"/>
      <c r="E16" s="119" t="s">
        <v>5</v>
      </c>
      <c r="F16" s="120">
        <f t="shared" si="0"/>
        <v>0</v>
      </c>
      <c r="G16" s="30">
        <f t="shared" si="3"/>
        <v>0</v>
      </c>
      <c r="H16" s="30"/>
      <c r="I16" s="174">
        <f t="shared" si="4"/>
        <v>0</v>
      </c>
      <c r="J16" s="182">
        <f t="shared" si="5"/>
        <v>9</v>
      </c>
      <c r="M16">
        <f t="shared" si="1"/>
        <v>0</v>
      </c>
      <c r="N16">
        <f t="shared" si="2"/>
        <v>0</v>
      </c>
    </row>
    <row r="17" spans="1:14" hidden="1" x14ac:dyDescent="0.15">
      <c r="A17" s="167"/>
      <c r="B17" s="30">
        <v>10</v>
      </c>
      <c r="C17" s="176">
        <v>10</v>
      </c>
      <c r="D17" s="88"/>
      <c r="E17" s="119" t="s">
        <v>55</v>
      </c>
      <c r="F17" s="120">
        <f t="shared" si="0"/>
        <v>0</v>
      </c>
      <c r="G17" s="30">
        <f t="shared" si="3"/>
        <v>0</v>
      </c>
      <c r="H17" s="30"/>
      <c r="I17" s="174">
        <f t="shared" si="4"/>
        <v>0</v>
      </c>
      <c r="J17" s="182">
        <f t="shared" si="5"/>
        <v>10</v>
      </c>
      <c r="M17">
        <f t="shared" si="1"/>
        <v>0</v>
      </c>
      <c r="N17">
        <f t="shared" si="2"/>
        <v>0</v>
      </c>
    </row>
    <row r="18" spans="1:14" hidden="1" x14ac:dyDescent="0.15">
      <c r="A18" s="167"/>
      <c r="B18" s="30">
        <v>11</v>
      </c>
      <c r="C18" s="176">
        <v>11</v>
      </c>
      <c r="D18" s="88"/>
      <c r="E18" s="119" t="s">
        <v>55</v>
      </c>
      <c r="F18" s="120">
        <f t="shared" si="0"/>
        <v>0</v>
      </c>
      <c r="G18" s="30">
        <f t="shared" si="3"/>
        <v>0</v>
      </c>
      <c r="H18" s="30"/>
      <c r="I18" s="174">
        <f t="shared" si="4"/>
        <v>0</v>
      </c>
      <c r="J18" s="182">
        <f t="shared" si="5"/>
        <v>11</v>
      </c>
      <c r="M18">
        <f t="shared" si="1"/>
        <v>0</v>
      </c>
      <c r="N18">
        <f t="shared" si="2"/>
        <v>0</v>
      </c>
    </row>
    <row r="19" spans="1:14" hidden="1" x14ac:dyDescent="0.15">
      <c r="A19" s="167"/>
      <c r="B19" s="30">
        <v>12</v>
      </c>
      <c r="C19" s="176">
        <v>12</v>
      </c>
      <c r="D19" s="88"/>
      <c r="E19" s="119" t="s">
        <v>55</v>
      </c>
      <c r="F19" s="120">
        <f t="shared" si="0"/>
        <v>0</v>
      </c>
      <c r="G19" s="30">
        <f t="shared" si="3"/>
        <v>0</v>
      </c>
      <c r="H19" s="30"/>
      <c r="I19" s="174">
        <f t="shared" si="4"/>
        <v>0</v>
      </c>
      <c r="J19" s="182">
        <f t="shared" si="5"/>
        <v>12</v>
      </c>
      <c r="M19">
        <f t="shared" si="1"/>
        <v>0</v>
      </c>
      <c r="N19">
        <f t="shared" si="2"/>
        <v>0</v>
      </c>
    </row>
    <row r="20" spans="1:14" x14ac:dyDescent="0.15">
      <c r="A20" s="166"/>
      <c r="J20" s="178"/>
    </row>
    <row r="23" spans="1:14" x14ac:dyDescent="0.15">
      <c r="D23" t="s">
        <v>84</v>
      </c>
      <c r="F23" t="s">
        <v>85</v>
      </c>
      <c r="J23" t="s">
        <v>86</v>
      </c>
      <c r="M23" t="s">
        <v>84</v>
      </c>
    </row>
    <row r="24" spans="1:14" x14ac:dyDescent="0.15">
      <c r="D24" t="str">
        <f>C12</f>
        <v>加西FCホワイト</v>
      </c>
      <c r="E24" s="55" t="s">
        <v>6</v>
      </c>
      <c r="F24" t="str">
        <f>C8</f>
        <v>加西FCレッド</v>
      </c>
      <c r="H24" t="str">
        <f>C9</f>
        <v>SVICFA</v>
      </c>
      <c r="I24" s="55" t="s">
        <v>6</v>
      </c>
      <c r="J24" t="str">
        <f>C10</f>
        <v>社FCジュニア</v>
      </c>
      <c r="L24" t="str">
        <f>C11</f>
        <v>夢前蹴球団</v>
      </c>
      <c r="M24" t="str">
        <f>C13</f>
        <v>神戸コスモFC</v>
      </c>
    </row>
    <row r="25" spans="1:14" x14ac:dyDescent="0.15">
      <c r="D25" t="str">
        <f>C8</f>
        <v>加西FCレッド</v>
      </c>
      <c r="E25" s="55" t="s">
        <v>12</v>
      </c>
      <c r="F25" t="str">
        <f>C12</f>
        <v>加西FCホワイト</v>
      </c>
      <c r="H25" t="str">
        <f>C13</f>
        <v>神戸コスモFC</v>
      </c>
      <c r="I25" s="55" t="s">
        <v>12</v>
      </c>
      <c r="J25" t="str">
        <f>C14</f>
        <v>クリアテイーバー尼崎</v>
      </c>
      <c r="L25" t="str">
        <f>C15</f>
        <v>旭FCジュニア</v>
      </c>
      <c r="M25" t="str">
        <f>C9</f>
        <v>SVICFA</v>
      </c>
    </row>
    <row r="26" spans="1:14" x14ac:dyDescent="0.15">
      <c r="D26" t="str">
        <f>C14</f>
        <v>クリアテイーバー尼崎</v>
      </c>
      <c r="E26" s="55" t="s">
        <v>6</v>
      </c>
      <c r="F26" t="str">
        <f>C8</f>
        <v>加西FCレッド</v>
      </c>
      <c r="H26" t="str">
        <f>C10</f>
        <v>社FCジュニア</v>
      </c>
      <c r="I26" s="55" t="s">
        <v>6</v>
      </c>
      <c r="J26" t="str">
        <f>C9</f>
        <v>SVICFA</v>
      </c>
      <c r="L26" t="str">
        <f>C11</f>
        <v>夢前蹴球団</v>
      </c>
      <c r="M26" t="str">
        <f>C15</f>
        <v>旭FCジュニア</v>
      </c>
    </row>
    <row r="27" spans="1:14" x14ac:dyDescent="0.15">
      <c r="D27" t="str">
        <f>C10</f>
        <v>社FCジュニア</v>
      </c>
      <c r="E27" s="55" t="s">
        <v>12</v>
      </c>
      <c r="F27" t="str">
        <f>C12</f>
        <v>加西FCホワイト</v>
      </c>
      <c r="H27" t="str">
        <f>C14</f>
        <v>クリアテイーバー尼崎</v>
      </c>
      <c r="I27" s="55" t="s">
        <v>12</v>
      </c>
      <c r="J27" t="str">
        <f>C13</f>
        <v>神戸コスモFC</v>
      </c>
      <c r="L27" t="str">
        <f>C15</f>
        <v>旭FCジュニア</v>
      </c>
      <c r="M27" t="str">
        <f>C11</f>
        <v>夢前蹴球団</v>
      </c>
    </row>
    <row r="29" spans="1:14" x14ac:dyDescent="0.15">
      <c r="B29" s="140" t="s">
        <v>107</v>
      </c>
      <c r="C29" s="140" t="s">
        <v>109</v>
      </c>
    </row>
    <row r="30" spans="1:14" x14ac:dyDescent="0.15">
      <c r="B30" s="140" t="s">
        <v>108</v>
      </c>
      <c r="C30" s="140" t="s">
        <v>109</v>
      </c>
    </row>
    <row r="31" spans="1:14" x14ac:dyDescent="0.15">
      <c r="B31" s="140" t="s">
        <v>132</v>
      </c>
      <c r="C31" s="140"/>
    </row>
    <row r="33" spans="1:3" x14ac:dyDescent="0.15">
      <c r="A33" s="142" t="s">
        <v>105</v>
      </c>
      <c r="B33" s="141">
        <v>1</v>
      </c>
      <c r="C33" s="141" t="s">
        <v>110</v>
      </c>
    </row>
    <row r="34" spans="1:3" x14ac:dyDescent="0.15">
      <c r="A34" s="142" t="s">
        <v>105</v>
      </c>
      <c r="B34" s="143">
        <v>2</v>
      </c>
      <c r="C34" s="141" t="s">
        <v>110</v>
      </c>
    </row>
    <row r="35" spans="1:3" x14ac:dyDescent="0.15">
      <c r="A35" s="142" t="s">
        <v>105</v>
      </c>
      <c r="B35" s="143">
        <v>3</v>
      </c>
      <c r="C35" s="141" t="s">
        <v>110</v>
      </c>
    </row>
    <row r="36" spans="1:3" x14ac:dyDescent="0.15">
      <c r="A36" s="142" t="s">
        <v>6</v>
      </c>
      <c r="B36" s="143">
        <v>4</v>
      </c>
      <c r="C36" s="141" t="s">
        <v>109</v>
      </c>
    </row>
    <row r="37" spans="1:3" x14ac:dyDescent="0.15">
      <c r="A37" s="144" t="s">
        <v>106</v>
      </c>
      <c r="B37" s="139">
        <v>1</v>
      </c>
      <c r="C37" s="140" t="s">
        <v>110</v>
      </c>
    </row>
    <row r="38" spans="1:3" x14ac:dyDescent="0.15">
      <c r="A38" s="144" t="s">
        <v>106</v>
      </c>
      <c r="B38" s="139">
        <v>2</v>
      </c>
      <c r="C38" s="140" t="s">
        <v>110</v>
      </c>
    </row>
    <row r="39" spans="1:3" x14ac:dyDescent="0.15">
      <c r="A39" s="144" t="s">
        <v>12</v>
      </c>
      <c r="B39" s="214">
        <v>3</v>
      </c>
      <c r="C39" s="215" t="s">
        <v>110</v>
      </c>
    </row>
    <row r="40" spans="1:3" x14ac:dyDescent="0.15">
      <c r="A40" s="144" t="s">
        <v>12</v>
      </c>
      <c r="B40" s="214">
        <v>4</v>
      </c>
      <c r="C40" s="215" t="s">
        <v>110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予選ﾘｰｸﾞ・決勝ﾄｰﾅﾒﾝﾄ</vt:lpstr>
      <vt:lpstr>ﾀｲﾑｽｹｼﾞｭｰﾙ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2022-12-29T00:29:24Z</dcterms:modified>
</cp:coreProperties>
</file>